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1кв" sheetId="22" r:id="rId1"/>
    <sheet name="2кв" sheetId="23" r:id="rId2"/>
    <sheet name="3кв" sheetId="24" r:id="rId3"/>
    <sheet name="4кв" sheetId="25" r:id="rId4"/>
    <sheet name="отчет" sheetId="26" r:id="rId5"/>
  </sheets>
  <externalReferences>
    <externalReference r:id="rId6"/>
  </externalReferences>
  <definedNames>
    <definedName name="_xlnm.Print_Area" localSheetId="0">'1кв'!$A$1:$E$53</definedName>
    <definedName name="_xlnm.Print_Area" localSheetId="1">'2кв'!$A$1:$E$58</definedName>
    <definedName name="_xlnm.Print_Area" localSheetId="2">'3кв'!$A$1:$E$51</definedName>
    <definedName name="_xlnm.Print_Area" localSheetId="3">'4кв'!$A$1:$E$52</definedName>
    <definedName name="_xlnm.Print_Area" localSheetId="4">отчет!$A$1:$C$49</definedName>
  </definedNames>
  <calcPr calcId="152511"/>
</workbook>
</file>

<file path=xl/calcChain.xml><?xml version="1.0" encoding="utf-8"?>
<calcChain xmlns="http://schemas.openxmlformats.org/spreadsheetml/2006/main">
  <c r="E28" i="25" l="1"/>
  <c r="C26" i="26"/>
  <c r="C25" i="26"/>
  <c r="C32" i="26"/>
  <c r="C31" i="26"/>
  <c r="C30" i="26"/>
  <c r="C29" i="26"/>
  <c r="C28" i="26"/>
  <c r="C24" i="26"/>
  <c r="C20" i="26"/>
  <c r="C21" i="26"/>
  <c r="C22" i="26"/>
  <c r="C23" i="26"/>
  <c r="C18" i="26"/>
  <c r="C19" i="26"/>
  <c r="C17" i="26"/>
  <c r="C13" i="26" l="1"/>
  <c r="C14" i="26"/>
  <c r="C12" i="26"/>
  <c r="C6" i="26"/>
  <c r="C40" i="26"/>
  <c r="C15" i="26" l="1"/>
  <c r="C34" i="26"/>
  <c r="C35" i="26" s="1"/>
  <c r="D35" i="26" s="1"/>
  <c r="B46" i="25" l="1"/>
  <c r="E31" i="25"/>
  <c r="E29" i="25"/>
  <c r="B50" i="25"/>
  <c r="B49" i="25"/>
  <c r="E23" i="25"/>
  <c r="E22" i="25"/>
  <c r="E21" i="25"/>
  <c r="B51" i="25" l="1"/>
  <c r="B52" i="25" s="1"/>
  <c r="B45" i="24"/>
  <c r="E30" i="24"/>
  <c r="E33" i="23" l="1"/>
  <c r="E30" i="23" l="1"/>
  <c r="E29" i="23"/>
  <c r="B49" i="24" l="1"/>
  <c r="B48" i="24"/>
  <c r="E23" i="24"/>
  <c r="E22" i="24"/>
  <c r="E21" i="24"/>
  <c r="B56" i="23"/>
  <c r="B55" i="23"/>
  <c r="E23" i="23"/>
  <c r="E22" i="23"/>
  <c r="E21" i="23"/>
  <c r="E37" i="23" l="1"/>
  <c r="B57" i="23" s="1"/>
  <c r="B50" i="24"/>
  <c r="B51" i="24" s="1"/>
  <c r="E27" i="22"/>
  <c r="E29" i="22"/>
  <c r="E30" i="22"/>
  <c r="E28" i="22"/>
  <c r="B51" i="22" l="1"/>
  <c r="B50" i="22"/>
  <c r="E23" i="22"/>
  <c r="E22" i="22"/>
  <c r="E21" i="22"/>
  <c r="E32" i="22" l="1"/>
  <c r="B52" i="22" s="1"/>
  <c r="B53" i="22" s="1"/>
  <c r="B52" i="23" s="1"/>
  <c r="B58" i="23" s="1"/>
</calcChain>
</file>

<file path=xl/sharedStrings.xml><?xml version="1.0" encoding="utf-8"?>
<sst xmlns="http://schemas.openxmlformats.org/spreadsheetml/2006/main" count="354" uniqueCount="133">
  <si>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</si>
  <si>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</si>
  <si>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</si>
  <si>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</si>
  <si>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</si>
  <si>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</si>
  <si>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</si>
  <si>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</si>
  <si>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</si>
  <si>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</si>
  <si>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</si>
  <si>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</si>
  <si>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</si>
  <si>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</si>
  <si>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</si>
  <si>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</si>
  <si>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</si>
  <si>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</si>
  <si>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</si>
  <si>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</si>
  <si>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</si>
  <si>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</si>
  <si>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Услуги по дератизации и дезинфекции</t>
  </si>
  <si>
    <t>По заявке собственников или 4 раза в год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</si>
  <si>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</si>
  <si>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</si>
  <si>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Лизы Чайкиной, д. 1а/2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</si>
  <si>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№1а/2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Лизы Чайкиной</t>
    </r>
  </si>
  <si>
    <t>Итого: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</si>
  <si>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</si>
  <si>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</si>
  <si>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</si>
  <si>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</si>
  <si>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</si>
  <si>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</si>
  <si>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</si>
  <si>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</si>
  <si>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Sдома=2553,9м2</t>
  </si>
  <si>
    <t>Работы по содержанию и тек. ремонту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</si>
  <si>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 от 20.01.2017.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</si>
  <si>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№79  от   01.06.2016 г.</t>
    </r>
  </si>
  <si>
    <t>Остаток на начало квартала</t>
  </si>
  <si>
    <t>Услуги по содержанию многоквартирного дома ( без стоимости услуги проверки вентканалов, услуги дератизации и дезинсекции )</t>
  </si>
  <si>
    <t>определена приложением № 9 к договору</t>
  </si>
  <si>
    <t xml:space="preserve">Расходы по управлению МКД 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</si>
  <si>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 xml:space="preserve"> Федечкиной Елены Владимировны</t>
    </r>
  </si>
  <si>
    <t xml:space="preserve">интернет Ростелеком </t>
  </si>
  <si>
    <t xml:space="preserve">интернет Квант-телеком </t>
  </si>
  <si>
    <t>холодная вода на СОИ</t>
  </si>
  <si>
    <t>электроэнергия на СОИ</t>
  </si>
  <si>
    <t>водоотведение на СОИ</t>
  </si>
  <si>
    <r>
      <t xml:space="preserve">Заказчик - </t>
    </r>
    <r>
      <rPr>
        <b/>
        <sz val="10"/>
        <color theme="1"/>
        <rFont val="Times New Roman"/>
        <family val="1"/>
        <charset val="204"/>
      </rPr>
      <t>собственники МКД, в лице председателя совета дома Федечкиной Е.В.</t>
    </r>
  </si>
  <si>
    <t>март</t>
  </si>
  <si>
    <t>ч/ч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</si>
  <si>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</si>
  <si>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</si>
  <si>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</si>
  <si>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Ремонт напольной плитки 3 эт. (кв.42)</t>
  </si>
  <si>
    <t>Уборка чердака(кв43)</t>
  </si>
  <si>
    <t>январь</t>
  </si>
  <si>
    <t>февраль</t>
  </si>
  <si>
    <t>Изготовление лавочки в подвал</t>
  </si>
  <si>
    <t xml:space="preserve">           2. Всего за период с "01" 01 2023 г. по "31" 03 2023 г. выполнено работ (оказано услуг) на общую сумму сто семьдесят три тысячи двести восемьдесят девять рублей 18 копеек</t>
  </si>
  <si>
    <t>Предъявлено населению 170164,43</t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</si>
  <si>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</si>
  <si>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</si>
  <si>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</si>
  <si>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</si>
  <si>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</si>
  <si>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</si>
  <si>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>покраска МАФ</t>
  </si>
  <si>
    <t>Ремонт лавочки(кв13)</t>
  </si>
  <si>
    <t>окраска газовых труб(смета)</t>
  </si>
  <si>
    <t>ремонт бетонирования ступени 2п.(смета)</t>
  </si>
  <si>
    <t>окраска метал.лестницы на чердак 3п.(смета)</t>
  </si>
  <si>
    <t>окраска скамеек - 3 шт.(смета)</t>
  </si>
  <si>
    <t>апрель</t>
  </si>
  <si>
    <t>май</t>
  </si>
  <si>
    <t>июнь</t>
  </si>
  <si>
    <t>Поверка, ремонт ОДПУ</t>
  </si>
  <si>
    <t>установка столбиков ограничит.-3шт.</t>
  </si>
  <si>
    <t xml:space="preserve">           2. Всего за период с "01" 04 2023 г. по "30" 06 2023 г. выполнено работ (оказано услуг) на общую сумму двести двадцать две тысячи четыреста один рубль 65 копеек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</si>
  <si>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</si>
  <si>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179904,09</t>
  </si>
  <si>
    <t>полив</t>
  </si>
  <si>
    <t xml:space="preserve">           2. Всего за период с "01" 07 2023 г. по "30" 09 2023 г. выполнено работ (оказано услуг) на общую сумму сто семьдесят пять тысяч тридцать восемь рублей 84 копейки</t>
  </si>
  <si>
    <t>Предъявлено населению 205948,33</t>
  </si>
  <si>
    <t>за 4 квартал 2023 года</t>
  </si>
  <si>
    <t>31.12.2023 г.</t>
  </si>
  <si>
    <t>4 квартал</t>
  </si>
  <si>
    <t>Замена стояка ГВС (КВ6)</t>
  </si>
  <si>
    <t>декабрь</t>
  </si>
  <si>
    <t xml:space="preserve">           2. Всего за период с "01" 10 2023 г. по "31" 12 2023 г. выполнено работ (оказано услуг) на общую сумму двести восемь тысяч четыреста восемьдесят девять рублей 65 копеек.</t>
  </si>
  <si>
    <t>Предъявлено населению 197805,11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</si>
  <si>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</si>
  <si>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</si>
  <si>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</si>
  <si>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</si>
  <si>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</si>
  <si>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</si>
  <si>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</si>
  <si>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</si>
  <si>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</si>
  <si>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</si>
  <si>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Дератизация, дезинсекция</t>
  </si>
  <si>
    <t>Полив</t>
  </si>
  <si>
    <t>работы по договору, всего</t>
  </si>
  <si>
    <t xml:space="preserve">   * Поверка ОДПУ</t>
  </si>
  <si>
    <t>Итого расходов</t>
  </si>
  <si>
    <t>Остаток средств на 01.01.2024</t>
  </si>
  <si>
    <t>Справочно:</t>
  </si>
  <si>
    <t>Задолженность населения по оплате на 01.01.2023 г.</t>
  </si>
  <si>
    <t>Задолженность населения по оплате на 01.01.2024 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</si>
  <si>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</si>
  <si>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</si>
  <si>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</si>
  <si>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год.</t>
  </si>
  <si>
    <t>Предложение по структуре тарифа на 2024 год.</t>
  </si>
  <si>
    <t>_____________________________________________</t>
  </si>
  <si>
    <t>по ж.д. ул. Лизы Чайкиной, д. 1а/2</t>
  </si>
  <si>
    <t>Начислено всего 7542221,96</t>
  </si>
  <si>
    <t xml:space="preserve">Оплачено за размещение оборудования в МОП интернет Ростелеком </t>
  </si>
  <si>
    <t xml:space="preserve">Оплачено за размещение оборудования в МОП интернет Квант-телеком </t>
  </si>
  <si>
    <t>* водоотведение на СОИ- 18625,42</t>
  </si>
  <si>
    <t>* холодная вода на СОИ - 11895,7</t>
  </si>
  <si>
    <t>* электроэнергия на СОИ- 25472,28</t>
  </si>
  <si>
    <t xml:space="preserve">   * Окраска газовых труб(смета)</t>
  </si>
  <si>
    <t xml:space="preserve">   * Ремонт бетонирования ступени 2п.(смета)</t>
  </si>
  <si>
    <t xml:space="preserve">   * Окраска метал.лестницы на чердак 3п.(смета)</t>
  </si>
  <si>
    <t xml:space="preserve">   * Окраска скамеек - 3 шт.(смета)</t>
  </si>
  <si>
    <t>Непредвиденные работы 80,1 ч/ч</t>
  </si>
  <si>
    <t>71,21 за 2 кв. пропустили</t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</si>
  <si>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Федечкиной Е.В.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</si>
</sst>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6" fillId="0" borderId="0"/>
    <xf numFmtId="165" fontId="17" fillId="0" borderId="0"/>
  </cellStyleXfs>
  <cellXfs count="9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4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1" fillId="0" borderId="0" xfId="0" applyFont="1"/>
    <xf numFmtId="43" fontId="4" fillId="0" borderId="0" xfId="0" applyNumberFormat="1" applyFont="1"/>
    <xf numFmtId="0" fontId="3" fillId="0" borderId="0" xfId="0" applyFont="1" applyAlignment="1">
      <alignment wrapText="1"/>
    </xf>
    <xf numFmtId="164" fontId="7" fillId="0" borderId="0" xfId="0" applyNumberFormat="1" applyFont="1"/>
    <xf numFmtId="0" fontId="2" fillId="0" borderId="1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1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19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8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0" fontId="4" fillId="0" borderId="5" xfId="0" applyFont="1" applyBorder="1" applyAlignment="1">
      <alignment vertical="center" wrapText="1"/>
    </xf>
    <xf numFmtId="43" fontId="0" fillId="0" borderId="0" xfId="0" applyNumberFormat="1"/>
    <xf numFmtId="0" fontId="4" fillId="0" borderId="6" xfId="0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3" fontId="4" fillId="0" borderId="1" xfId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43" fontId="4" fillId="2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43" fontId="7" fillId="0" borderId="1" xfId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164" fontId="7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eff\&#1086;&#1073;&#1097;&#1072;&#1082;\&#1040;&#1050;&#1058;&#1099;%20&#1087;&#1088;&#1080;&#1077;&#1084;&#1082;&#1080;%20&#1086;&#1082;&#1072;&#1079;&#1072;&#1085;&#1085;&#1099;&#1093;%20&#1091;&#1089;&#1083;&#1091;&#1075;\2023\liza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кв"/>
      <sheetName val="2кв"/>
      <sheetName val="3кв"/>
      <sheetName val="4кв"/>
      <sheetName val="отчет"/>
    </sheetNames>
    <sheetDataSet>
      <sheetData sheetId="0">
        <row r="21">
          <cell r="E21">
            <v>131906.71799999999</v>
          </cell>
        </row>
      </sheetData>
      <sheetData sheetId="1">
        <row r="21">
          <cell r="E21">
            <v>131906.71799999999</v>
          </cell>
        </row>
      </sheetData>
      <sheetData sheetId="2">
        <row r="21">
          <cell r="E21">
            <v>147558.201</v>
          </cell>
        </row>
      </sheetData>
      <sheetData sheetId="3">
        <row r="21">
          <cell r="E21">
            <v>147558.201</v>
          </cell>
        </row>
        <row r="50">
          <cell r="B50">
            <v>-49282.553999999916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topLeftCell="A22" zoomScaleSheetLayoutView="100" workbookViewId="0">
      <selection activeCell="E27" sqref="E27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4.42578125" style="2" customWidth="1"/>
    <col min="4" max="4" width="15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39" t="s">
        <v>11</v>
      </c>
      <c r="B1" s="39"/>
      <c r="C1" s="39"/>
      <c r="D1" s="39"/>
      <c r="E1" s="39"/>
    </row>
    <row r="2" spans="1:5" ht="40.5" customHeight="1" x14ac:dyDescent="0.25">
      <c r="A2" s="40" t="s">
        <v>12</v>
      </c>
      <c r="B2" s="41"/>
      <c r="C2" s="41"/>
      <c r="D2" s="41"/>
      <c r="E2" s="41"/>
    </row>
    <row r="3" spans="1:5" ht="13.9" customHeight="1" x14ac:dyDescent="0.25">
      <c r="A3" s="42" t="s">
        <v>54</v>
      </c>
      <c r="B3" s="42"/>
      <c r="C3" s="42"/>
      <c r="D3" s="42"/>
      <c r="E3" s="42"/>
    </row>
    <row r="4" spans="1:5" s="1" customFormat="1" ht="15.75" x14ac:dyDescent="0.25">
      <c r="A4" s="27" t="s">
        <v>13</v>
      </c>
      <c r="B4" s="28"/>
      <c r="C4" s="28"/>
      <c r="D4" s="43" t="s">
        <v>55</v>
      </c>
      <c r="E4" s="43"/>
    </row>
    <row r="5" spans="1:5" x14ac:dyDescent="0.25">
      <c r="A5" s="44" t="s">
        <v>0</v>
      </c>
      <c r="B5" s="44"/>
      <c r="C5" s="44"/>
      <c r="D5" s="44"/>
      <c r="E5" s="44"/>
    </row>
    <row r="6" spans="1:5" x14ac:dyDescent="0.25">
      <c r="A6" s="38" t="s">
        <v>26</v>
      </c>
      <c r="B6" s="38"/>
      <c r="C6" s="38"/>
      <c r="D6" s="38"/>
      <c r="E6" s="38"/>
    </row>
    <row r="7" spans="1:5" x14ac:dyDescent="0.25">
      <c r="A7" s="46" t="s">
        <v>1</v>
      </c>
      <c r="B7" s="46"/>
      <c r="C7" s="46"/>
      <c r="D7" s="46"/>
      <c r="E7" s="46"/>
    </row>
    <row r="8" spans="1:5" x14ac:dyDescent="0.25">
      <c r="A8" s="47" t="s">
        <v>45</v>
      </c>
      <c r="B8" s="47"/>
      <c r="C8" s="47"/>
      <c r="D8" s="47"/>
      <c r="E8" s="47"/>
    </row>
    <row r="9" spans="1:5" ht="24" customHeight="1" x14ac:dyDescent="0.25">
      <c r="A9" s="48" t="s">
        <v>14</v>
      </c>
      <c r="B9" s="49"/>
      <c r="C9" s="49"/>
      <c r="D9" s="49"/>
      <c r="E9" s="49"/>
    </row>
    <row r="10" spans="1:5" ht="33.75" customHeight="1" x14ac:dyDescent="0.25">
      <c r="A10" s="44" t="s">
        <v>39</v>
      </c>
      <c r="B10" s="44"/>
      <c r="C10" s="44"/>
      <c r="D10" s="44"/>
      <c r="E10" s="44"/>
    </row>
    <row r="11" spans="1:5" ht="18.75" customHeight="1" x14ac:dyDescent="0.25">
      <c r="A11" s="46" t="s">
        <v>15</v>
      </c>
      <c r="B11" s="50"/>
      <c r="C11" s="50"/>
      <c r="D11" s="50"/>
      <c r="E11" s="50"/>
    </row>
    <row r="12" spans="1:5" x14ac:dyDescent="0.25">
      <c r="A12" s="44" t="s">
        <v>24</v>
      </c>
      <c r="B12" s="44"/>
      <c r="C12" s="44"/>
      <c r="D12" s="44"/>
      <c r="E12" s="44"/>
    </row>
    <row r="13" spans="1:5" ht="17.25" customHeight="1" x14ac:dyDescent="0.25">
      <c r="A13" s="46" t="s">
        <v>2</v>
      </c>
      <c r="B13" s="50"/>
      <c r="C13" s="50"/>
      <c r="D13" s="50"/>
      <c r="E13" s="50"/>
    </row>
    <row r="14" spans="1:5" x14ac:dyDescent="0.25">
      <c r="A14" s="44" t="s">
        <v>56</v>
      </c>
      <c r="B14" s="44"/>
      <c r="C14" s="44"/>
      <c r="D14" s="44"/>
      <c r="E14" s="44"/>
    </row>
    <row r="15" spans="1:5" ht="15.75" customHeight="1" x14ac:dyDescent="0.25">
      <c r="A15" s="46" t="s">
        <v>16</v>
      </c>
      <c r="B15" s="50"/>
      <c r="C15" s="50"/>
      <c r="D15" s="50"/>
      <c r="E15" s="50"/>
    </row>
    <row r="16" spans="1:5" ht="29.25" customHeight="1" x14ac:dyDescent="0.25">
      <c r="A16" s="44" t="s">
        <v>17</v>
      </c>
      <c r="B16" s="44"/>
      <c r="C16" s="44"/>
      <c r="D16" s="44"/>
      <c r="E16" s="44"/>
    </row>
    <row r="17" spans="1:7" ht="55.9" customHeight="1" x14ac:dyDescent="0.25">
      <c r="A17" s="44" t="s">
        <v>40</v>
      </c>
      <c r="B17" s="44"/>
      <c r="C17" s="44"/>
      <c r="D17" s="44"/>
      <c r="E17" s="44"/>
    </row>
    <row r="18" spans="1:7" ht="30.6" customHeight="1" x14ac:dyDescent="0.25">
      <c r="A18" s="45" t="s">
        <v>27</v>
      </c>
      <c r="B18" s="45"/>
      <c r="C18" s="45"/>
      <c r="D18" s="45"/>
      <c r="E18" s="45"/>
    </row>
    <row r="19" spans="1:7" x14ac:dyDescent="0.25">
      <c r="A19" s="45"/>
      <c r="B19" s="45"/>
      <c r="C19" s="45"/>
      <c r="D19" s="45"/>
      <c r="E19" s="45"/>
      <c r="F19" s="2">
        <v>2553.9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18" t="s">
        <v>9</v>
      </c>
      <c r="E20" s="3" t="s">
        <v>8</v>
      </c>
    </row>
    <row r="21" spans="1:7" ht="64.5" x14ac:dyDescent="0.25">
      <c r="A21" s="25" t="s">
        <v>42</v>
      </c>
      <c r="B21" s="8" t="s">
        <v>43</v>
      </c>
      <c r="C21" s="3" t="s">
        <v>4</v>
      </c>
      <c r="D21" s="3">
        <v>14.4</v>
      </c>
      <c r="E21" s="7">
        <f>D21*F19*G19</f>
        <v>110328.48000000001</v>
      </c>
    </row>
    <row r="22" spans="1:7" ht="38.25" x14ac:dyDescent="0.25">
      <c r="A22" s="6" t="s">
        <v>22</v>
      </c>
      <c r="B22" s="8" t="s">
        <v>23</v>
      </c>
      <c r="C22" s="3" t="s">
        <v>4</v>
      </c>
      <c r="D22" s="3">
        <v>0</v>
      </c>
      <c r="E22" s="7">
        <f>D22*F19*G19</f>
        <v>0</v>
      </c>
    </row>
    <row r="23" spans="1:7" x14ac:dyDescent="0.25">
      <c r="A23" s="6" t="s">
        <v>44</v>
      </c>
      <c r="B23" s="8" t="s">
        <v>25</v>
      </c>
      <c r="C23" s="3" t="s">
        <v>4</v>
      </c>
      <c r="D23" s="3">
        <v>5.42</v>
      </c>
      <c r="E23" s="7">
        <f>D23*F19*G19</f>
        <v>41526.414000000004</v>
      </c>
    </row>
    <row r="24" spans="1:7" x14ac:dyDescent="0.25">
      <c r="A24" s="6" t="s">
        <v>48</v>
      </c>
      <c r="B24" s="8" t="s">
        <v>31</v>
      </c>
      <c r="C24" s="3" t="s">
        <v>32</v>
      </c>
      <c r="D24" s="3"/>
      <c r="E24" s="7">
        <v>649.78</v>
      </c>
    </row>
    <row r="25" spans="1:7" x14ac:dyDescent="0.25">
      <c r="A25" s="6" t="s">
        <v>49</v>
      </c>
      <c r="B25" s="8" t="s">
        <v>31</v>
      </c>
      <c r="C25" s="3" t="s">
        <v>32</v>
      </c>
      <c r="D25" s="3"/>
      <c r="E25" s="7">
        <v>5417.45</v>
      </c>
    </row>
    <row r="26" spans="1:7" x14ac:dyDescent="0.25">
      <c r="A26" s="6" t="s">
        <v>50</v>
      </c>
      <c r="B26" s="8" t="s">
        <v>31</v>
      </c>
      <c r="C26" s="3" t="s">
        <v>32</v>
      </c>
      <c r="D26" s="3"/>
      <c r="E26" s="7">
        <v>1017.25</v>
      </c>
    </row>
    <row r="27" spans="1:7" x14ac:dyDescent="0.25">
      <c r="A27" s="6" t="s">
        <v>30</v>
      </c>
      <c r="B27" s="8" t="s">
        <v>31</v>
      </c>
      <c r="C27" s="3" t="s">
        <v>32</v>
      </c>
      <c r="D27" s="3"/>
      <c r="E27" s="7">
        <f>1774.59+541.77</f>
        <v>2316.3599999999997</v>
      </c>
    </row>
    <row r="28" spans="1:7" ht="30" x14ac:dyDescent="0.25">
      <c r="A28" s="26" t="s">
        <v>57</v>
      </c>
      <c r="B28" s="8" t="s">
        <v>59</v>
      </c>
      <c r="C28" s="3" t="s">
        <v>53</v>
      </c>
      <c r="D28" s="31">
        <v>8</v>
      </c>
      <c r="E28" s="7">
        <f>D28*235.95</f>
        <v>1887.6</v>
      </c>
    </row>
    <row r="29" spans="1:7" x14ac:dyDescent="0.25">
      <c r="A29" s="26" t="s">
        <v>61</v>
      </c>
      <c r="B29" s="8" t="s">
        <v>60</v>
      </c>
      <c r="C29" s="3" t="s">
        <v>53</v>
      </c>
      <c r="D29" s="31">
        <v>3</v>
      </c>
      <c r="E29" s="7">
        <f>D29*235.95</f>
        <v>707.84999999999991</v>
      </c>
    </row>
    <row r="30" spans="1:7" ht="16.149999999999999" customHeight="1" x14ac:dyDescent="0.25">
      <c r="A30" s="26" t="s">
        <v>58</v>
      </c>
      <c r="B30" s="8" t="s">
        <v>52</v>
      </c>
      <c r="C30" s="3" t="s">
        <v>53</v>
      </c>
      <c r="D30" s="31">
        <v>40</v>
      </c>
      <c r="E30" s="7">
        <f>D30*235.95</f>
        <v>9438</v>
      </c>
    </row>
    <row r="31" spans="1:7" x14ac:dyDescent="0.25">
      <c r="A31" s="26"/>
      <c r="B31" s="8"/>
      <c r="C31" s="3"/>
      <c r="D31" s="31"/>
      <c r="E31" s="7"/>
    </row>
    <row r="32" spans="1:7" s="13" customFormat="1" ht="14.25" x14ac:dyDescent="0.2">
      <c r="A32" s="9" t="s">
        <v>28</v>
      </c>
      <c r="B32" s="10"/>
      <c r="C32" s="11"/>
      <c r="D32" s="19"/>
      <c r="E32" s="12">
        <f>SUM(E21:E31)</f>
        <v>173289.18400000004</v>
      </c>
    </row>
    <row r="33" spans="1:8" ht="34.5" customHeight="1" x14ac:dyDescent="0.25">
      <c r="A33" s="52" t="s">
        <v>62</v>
      </c>
      <c r="B33" s="52"/>
      <c r="C33" s="52"/>
      <c r="D33" s="52"/>
      <c r="E33" s="52"/>
      <c r="F33" s="22"/>
    </row>
    <row r="34" spans="1:8" ht="29.25" customHeight="1" x14ac:dyDescent="0.25">
      <c r="A34" s="44" t="s">
        <v>21</v>
      </c>
      <c r="B34" s="44"/>
      <c r="C34" s="44"/>
      <c r="D34" s="44"/>
      <c r="E34" s="44"/>
    </row>
    <row r="35" spans="1:8" x14ac:dyDescent="0.25">
      <c r="A35" s="44" t="s">
        <v>20</v>
      </c>
      <c r="B35" s="44"/>
      <c r="C35" s="44"/>
      <c r="D35" s="44"/>
      <c r="E35" s="44"/>
    </row>
    <row r="36" spans="1:8" ht="32.25" customHeight="1" x14ac:dyDescent="0.25">
      <c r="A36" s="44" t="s">
        <v>33</v>
      </c>
      <c r="B36" s="44"/>
      <c r="C36" s="44"/>
      <c r="D36" s="44"/>
      <c r="E36" s="44"/>
    </row>
    <row r="37" spans="1:8" x14ac:dyDescent="0.25">
      <c r="A37" s="44" t="s">
        <v>18</v>
      </c>
      <c r="B37" s="44"/>
      <c r="C37" s="44"/>
      <c r="D37" s="44"/>
      <c r="E37" s="44"/>
    </row>
    <row r="38" spans="1:8" x14ac:dyDescent="0.25">
      <c r="A38" s="53" t="s">
        <v>5</v>
      </c>
      <c r="B38" s="53"/>
      <c r="C38" s="53"/>
      <c r="D38" s="53"/>
      <c r="E38" s="53"/>
    </row>
    <row r="39" spans="1:8" x14ac:dyDescent="0.25">
      <c r="A39" s="44" t="s">
        <v>18</v>
      </c>
      <c r="B39" s="44"/>
      <c r="C39" s="44"/>
      <c r="D39" s="44"/>
      <c r="E39" s="44"/>
    </row>
    <row r="40" spans="1:8" x14ac:dyDescent="0.25">
      <c r="A40" s="54" t="s">
        <v>29</v>
      </c>
      <c r="B40" s="54"/>
      <c r="C40" s="54"/>
      <c r="D40" s="54"/>
      <c r="E40" s="4"/>
    </row>
    <row r="41" spans="1:8" x14ac:dyDescent="0.25">
      <c r="B41" s="51" t="s">
        <v>19</v>
      </c>
      <c r="C41" s="51"/>
      <c r="D41" s="51"/>
      <c r="E41" s="5" t="s">
        <v>6</v>
      </c>
    </row>
    <row r="42" spans="1:8" x14ac:dyDescent="0.25">
      <c r="A42" s="29"/>
      <c r="B42" s="29"/>
      <c r="C42" s="29"/>
      <c r="D42" s="20"/>
      <c r="E42" s="29"/>
    </row>
    <row r="43" spans="1:8" x14ac:dyDescent="0.25">
      <c r="A43" s="55" t="s">
        <v>51</v>
      </c>
      <c r="B43" s="55"/>
      <c r="C43" s="55"/>
      <c r="D43" s="55"/>
      <c r="E43" s="4"/>
    </row>
    <row r="44" spans="1:8" x14ac:dyDescent="0.25">
      <c r="B44" s="51" t="s">
        <v>19</v>
      </c>
      <c r="C44" s="51"/>
      <c r="D44" s="51"/>
      <c r="E44" s="5" t="s">
        <v>6</v>
      </c>
    </row>
    <row r="45" spans="1:8" x14ac:dyDescent="0.25">
      <c r="A45" s="2" t="s">
        <v>37</v>
      </c>
    </row>
    <row r="46" spans="1:8" x14ac:dyDescent="0.25">
      <c r="A46" s="13" t="s">
        <v>34</v>
      </c>
    </row>
    <row r="47" spans="1:8" x14ac:dyDescent="0.25">
      <c r="A47" s="2" t="s">
        <v>41</v>
      </c>
      <c r="B47" s="14">
        <v>9126.7900000000009</v>
      </c>
    </row>
    <row r="48" spans="1:8" ht="31.5" x14ac:dyDescent="0.25">
      <c r="A48" s="23" t="s">
        <v>63</v>
      </c>
      <c r="B48" s="15"/>
      <c r="H48" s="17"/>
    </row>
    <row r="49" spans="1:4" x14ac:dyDescent="0.25">
      <c r="A49" s="2" t="s">
        <v>35</v>
      </c>
      <c r="B49" s="15">
        <v>182423.55</v>
      </c>
      <c r="D49" s="2"/>
    </row>
    <row r="50" spans="1:4" x14ac:dyDescent="0.25">
      <c r="A50" s="30" t="s">
        <v>46</v>
      </c>
      <c r="B50" s="15">
        <f>3*150</f>
        <v>450</v>
      </c>
      <c r="D50" s="2"/>
    </row>
    <row r="51" spans="1:4" x14ac:dyDescent="0.25">
      <c r="A51" s="30" t="s">
        <v>47</v>
      </c>
      <c r="B51" s="15">
        <f>3*150</f>
        <v>450</v>
      </c>
      <c r="D51" s="2"/>
    </row>
    <row r="52" spans="1:4" ht="30" x14ac:dyDescent="0.25">
      <c r="A52" s="30" t="s">
        <v>38</v>
      </c>
      <c r="B52" s="15">
        <f>E32</f>
        <v>173289.18400000004</v>
      </c>
      <c r="D52" s="2"/>
    </row>
    <row r="53" spans="1:4" x14ac:dyDescent="0.25">
      <c r="A53" s="16" t="s">
        <v>36</v>
      </c>
      <c r="B53" s="24">
        <f>B47+B49+B50+B51-B52</f>
        <v>19161.155999999959</v>
      </c>
    </row>
  </sheetData>
  <mergeCells count="30">
    <mergeCell ref="B44:D44"/>
    <mergeCell ref="A19:E19"/>
    <mergeCell ref="A33:E33"/>
    <mergeCell ref="A34:E34"/>
    <mergeCell ref="A35:E35"/>
    <mergeCell ref="A36:E36"/>
    <mergeCell ref="A37:E37"/>
    <mergeCell ref="A38:E38"/>
    <mergeCell ref="A39:E39"/>
    <mergeCell ref="A40:D40"/>
    <mergeCell ref="B41:D41"/>
    <mergeCell ref="A43:D43"/>
    <mergeCell ref="A18:E18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6:E6"/>
    <mergeCell ref="A1:E1"/>
    <mergeCell ref="A2:E2"/>
    <mergeCell ref="A3:E3"/>
    <mergeCell ref="D4:E4"/>
    <mergeCell ref="A5:E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view="pageBreakPreview" topLeftCell="A24" zoomScaleSheetLayoutView="100" workbookViewId="0">
      <selection activeCell="E27" sqref="E27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4.42578125" style="2" customWidth="1"/>
    <col min="4" max="4" width="15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39" t="s">
        <v>11</v>
      </c>
      <c r="B1" s="39"/>
      <c r="C1" s="39"/>
      <c r="D1" s="39"/>
      <c r="E1" s="39"/>
    </row>
    <row r="2" spans="1:5" ht="40.5" customHeight="1" x14ac:dyDescent="0.25">
      <c r="A2" s="40" t="s">
        <v>12</v>
      </c>
      <c r="B2" s="41"/>
      <c r="C2" s="41"/>
      <c r="D2" s="41"/>
      <c r="E2" s="41"/>
    </row>
    <row r="3" spans="1:5" ht="13.9" customHeight="1" x14ac:dyDescent="0.25">
      <c r="A3" s="42" t="s">
        <v>64</v>
      </c>
      <c r="B3" s="42"/>
      <c r="C3" s="42"/>
      <c r="D3" s="42"/>
      <c r="E3" s="42"/>
    </row>
    <row r="4" spans="1:5" s="1" customFormat="1" ht="15.75" x14ac:dyDescent="0.25">
      <c r="A4" s="27" t="s">
        <v>13</v>
      </c>
      <c r="B4" s="28"/>
      <c r="C4" s="28"/>
      <c r="D4" s="43" t="s">
        <v>65</v>
      </c>
      <c r="E4" s="43"/>
    </row>
    <row r="5" spans="1:5" x14ac:dyDescent="0.25">
      <c r="A5" s="44" t="s">
        <v>0</v>
      </c>
      <c r="B5" s="44"/>
      <c r="C5" s="44"/>
      <c r="D5" s="44"/>
      <c r="E5" s="44"/>
    </row>
    <row r="6" spans="1:5" x14ac:dyDescent="0.25">
      <c r="A6" s="38" t="s">
        <v>26</v>
      </c>
      <c r="B6" s="38"/>
      <c r="C6" s="38"/>
      <c r="D6" s="38"/>
      <c r="E6" s="38"/>
    </row>
    <row r="7" spans="1:5" x14ac:dyDescent="0.25">
      <c r="A7" s="46" t="s">
        <v>1</v>
      </c>
      <c r="B7" s="46"/>
      <c r="C7" s="46"/>
      <c r="D7" s="46"/>
      <c r="E7" s="46"/>
    </row>
    <row r="8" spans="1:5" x14ac:dyDescent="0.25">
      <c r="A8" s="47" t="s">
        <v>45</v>
      </c>
      <c r="B8" s="47"/>
      <c r="C8" s="47"/>
      <c r="D8" s="47"/>
      <c r="E8" s="47"/>
    </row>
    <row r="9" spans="1:5" ht="24" customHeight="1" x14ac:dyDescent="0.25">
      <c r="A9" s="48" t="s">
        <v>14</v>
      </c>
      <c r="B9" s="49"/>
      <c r="C9" s="49"/>
      <c r="D9" s="49"/>
      <c r="E9" s="49"/>
    </row>
    <row r="10" spans="1:5" ht="33.75" customHeight="1" x14ac:dyDescent="0.25">
      <c r="A10" s="44" t="s">
        <v>39</v>
      </c>
      <c r="B10" s="44"/>
      <c r="C10" s="44"/>
      <c r="D10" s="44"/>
      <c r="E10" s="44"/>
    </row>
    <row r="11" spans="1:5" ht="18.75" customHeight="1" x14ac:dyDescent="0.25">
      <c r="A11" s="46" t="s">
        <v>15</v>
      </c>
      <c r="B11" s="50"/>
      <c r="C11" s="50"/>
      <c r="D11" s="50"/>
      <c r="E11" s="50"/>
    </row>
    <row r="12" spans="1:5" x14ac:dyDescent="0.25">
      <c r="A12" s="44" t="s">
        <v>24</v>
      </c>
      <c r="B12" s="44"/>
      <c r="C12" s="44"/>
      <c r="D12" s="44"/>
      <c r="E12" s="44"/>
    </row>
    <row r="13" spans="1:5" ht="17.25" customHeight="1" x14ac:dyDescent="0.25">
      <c r="A13" s="46" t="s">
        <v>2</v>
      </c>
      <c r="B13" s="50"/>
      <c r="C13" s="50"/>
      <c r="D13" s="50"/>
      <c r="E13" s="50"/>
    </row>
    <row r="14" spans="1:5" x14ac:dyDescent="0.25">
      <c r="A14" s="44" t="s">
        <v>56</v>
      </c>
      <c r="B14" s="44"/>
      <c r="C14" s="44"/>
      <c r="D14" s="44"/>
      <c r="E14" s="44"/>
    </row>
    <row r="15" spans="1:5" ht="15.75" customHeight="1" x14ac:dyDescent="0.25">
      <c r="A15" s="46" t="s">
        <v>16</v>
      </c>
      <c r="B15" s="50"/>
      <c r="C15" s="50"/>
      <c r="D15" s="50"/>
      <c r="E15" s="50"/>
    </row>
    <row r="16" spans="1:5" ht="29.25" customHeight="1" x14ac:dyDescent="0.25">
      <c r="A16" s="44" t="s">
        <v>17</v>
      </c>
      <c r="B16" s="44"/>
      <c r="C16" s="44"/>
      <c r="D16" s="44"/>
      <c r="E16" s="44"/>
    </row>
    <row r="17" spans="1:7" ht="55.9" customHeight="1" x14ac:dyDescent="0.25">
      <c r="A17" s="44" t="s">
        <v>40</v>
      </c>
      <c r="B17" s="44"/>
      <c r="C17" s="44"/>
      <c r="D17" s="44"/>
      <c r="E17" s="44"/>
    </row>
    <row r="18" spans="1:7" ht="30.6" customHeight="1" x14ac:dyDescent="0.25">
      <c r="A18" s="45" t="s">
        <v>27</v>
      </c>
      <c r="B18" s="45"/>
      <c r="C18" s="45"/>
      <c r="D18" s="45"/>
      <c r="E18" s="45"/>
    </row>
    <row r="19" spans="1:7" x14ac:dyDescent="0.25">
      <c r="A19" s="45"/>
      <c r="B19" s="45"/>
      <c r="C19" s="45"/>
      <c r="D19" s="45"/>
      <c r="E19" s="45"/>
      <c r="F19" s="2">
        <v>2553.9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18" t="s">
        <v>9</v>
      </c>
      <c r="E20" s="3" t="s">
        <v>8</v>
      </c>
    </row>
    <row r="21" spans="1:7" ht="64.5" x14ac:dyDescent="0.25">
      <c r="A21" s="25" t="s">
        <v>42</v>
      </c>
      <c r="B21" s="8" t="s">
        <v>43</v>
      </c>
      <c r="C21" s="3" t="s">
        <v>4</v>
      </c>
      <c r="D21" s="3">
        <v>14.4</v>
      </c>
      <c r="E21" s="7">
        <f>D21*F19*G19</f>
        <v>110328.48000000001</v>
      </c>
    </row>
    <row r="22" spans="1:7" ht="38.25" x14ac:dyDescent="0.25">
      <c r="A22" s="6" t="s">
        <v>22</v>
      </c>
      <c r="B22" s="8" t="s">
        <v>23</v>
      </c>
      <c r="C22" s="3" t="s">
        <v>4</v>
      </c>
      <c r="D22" s="3">
        <v>0</v>
      </c>
      <c r="E22" s="7">
        <f>D22*F19*G19</f>
        <v>0</v>
      </c>
    </row>
    <row r="23" spans="1:7" x14ac:dyDescent="0.25">
      <c r="A23" s="6" t="s">
        <v>44</v>
      </c>
      <c r="B23" s="8" t="s">
        <v>25</v>
      </c>
      <c r="C23" s="3" t="s">
        <v>4</v>
      </c>
      <c r="D23" s="3">
        <v>5.42</v>
      </c>
      <c r="E23" s="7">
        <f>D23*F19*G19</f>
        <v>41526.414000000004</v>
      </c>
    </row>
    <row r="24" spans="1:7" x14ac:dyDescent="0.25">
      <c r="A24" s="6" t="s">
        <v>48</v>
      </c>
      <c r="B24" s="8" t="s">
        <v>66</v>
      </c>
      <c r="C24" s="3" t="s">
        <v>32</v>
      </c>
      <c r="D24" s="3"/>
      <c r="E24" s="7">
        <v>6068</v>
      </c>
    </row>
    <row r="25" spans="1:7" x14ac:dyDescent="0.25">
      <c r="A25" s="6" t="s">
        <v>49</v>
      </c>
      <c r="B25" s="8" t="s">
        <v>66</v>
      </c>
      <c r="C25" s="3" t="s">
        <v>32</v>
      </c>
      <c r="D25" s="3"/>
      <c r="E25" s="7">
        <v>6605.7</v>
      </c>
    </row>
    <row r="26" spans="1:7" x14ac:dyDescent="0.25">
      <c r="A26" s="6" t="s">
        <v>50</v>
      </c>
      <c r="B26" s="8" t="s">
        <v>66</v>
      </c>
      <c r="C26" s="3" t="s">
        <v>32</v>
      </c>
      <c r="D26" s="3"/>
      <c r="E26" s="7">
        <v>9499.7800000000007</v>
      </c>
    </row>
    <row r="27" spans="1:7" x14ac:dyDescent="0.25">
      <c r="A27" s="6" t="s">
        <v>30</v>
      </c>
      <c r="B27" s="8" t="s">
        <v>66</v>
      </c>
      <c r="C27" s="3" t="s">
        <v>32</v>
      </c>
      <c r="D27" s="3"/>
      <c r="E27" s="7">
        <v>5150.53</v>
      </c>
    </row>
    <row r="28" spans="1:7" x14ac:dyDescent="0.25">
      <c r="A28" s="6" t="s">
        <v>79</v>
      </c>
      <c r="B28" s="8" t="s">
        <v>66</v>
      </c>
      <c r="C28" s="3" t="s">
        <v>32</v>
      </c>
      <c r="D28" s="3"/>
      <c r="E28" s="7">
        <v>13990.4</v>
      </c>
    </row>
    <row r="29" spans="1:7" x14ac:dyDescent="0.25">
      <c r="A29" s="6" t="s">
        <v>70</v>
      </c>
      <c r="B29" s="8" t="s">
        <v>76</v>
      </c>
      <c r="C29" s="3" t="s">
        <v>53</v>
      </c>
      <c r="D29" s="3">
        <v>9.6</v>
      </c>
      <c r="E29" s="7">
        <f>D29*235.95</f>
        <v>2265.12</v>
      </c>
    </row>
    <row r="30" spans="1:7" x14ac:dyDescent="0.25">
      <c r="A30" s="6" t="s">
        <v>71</v>
      </c>
      <c r="B30" s="8" t="s">
        <v>77</v>
      </c>
      <c r="C30" s="3" t="s">
        <v>53</v>
      </c>
      <c r="D30" s="3">
        <v>3.5</v>
      </c>
      <c r="E30" s="7">
        <f>D30*235.95</f>
        <v>825.82499999999993</v>
      </c>
    </row>
    <row r="31" spans="1:7" x14ac:dyDescent="0.25">
      <c r="A31" s="6" t="s">
        <v>72</v>
      </c>
      <c r="B31" s="8" t="s">
        <v>78</v>
      </c>
      <c r="C31" s="3"/>
      <c r="D31" s="3"/>
      <c r="E31" s="7">
        <v>16531.7</v>
      </c>
    </row>
    <row r="32" spans="1:7" ht="30" x14ac:dyDescent="0.25">
      <c r="A32" s="6" t="s">
        <v>73</v>
      </c>
      <c r="B32" s="8" t="s">
        <v>78</v>
      </c>
      <c r="C32" s="3"/>
      <c r="D32" s="3"/>
      <c r="E32" s="7">
        <v>3626.2</v>
      </c>
    </row>
    <row r="33" spans="1:6" ht="30" x14ac:dyDescent="0.25">
      <c r="A33" s="6" t="s">
        <v>80</v>
      </c>
      <c r="B33" s="8" t="s">
        <v>78</v>
      </c>
      <c r="C33" s="3" t="s">
        <v>53</v>
      </c>
      <c r="D33" s="3">
        <v>8</v>
      </c>
      <c r="E33" s="7">
        <f>D33*235.95</f>
        <v>1887.6</v>
      </c>
    </row>
    <row r="34" spans="1:6" ht="30" x14ac:dyDescent="0.25">
      <c r="A34" s="6" t="s">
        <v>74</v>
      </c>
      <c r="B34" s="8" t="s">
        <v>78</v>
      </c>
      <c r="C34" s="3"/>
      <c r="D34" s="3"/>
      <c r="E34" s="7">
        <v>2474.3000000000002</v>
      </c>
    </row>
    <row r="35" spans="1:6" x14ac:dyDescent="0.25">
      <c r="A35" s="26" t="s">
        <v>75</v>
      </c>
      <c r="B35" s="8" t="s">
        <v>78</v>
      </c>
      <c r="C35" s="3"/>
      <c r="D35" s="31"/>
      <c r="E35" s="7">
        <v>1621.6</v>
      </c>
    </row>
    <row r="36" spans="1:6" x14ac:dyDescent="0.25">
      <c r="A36" s="26"/>
      <c r="B36" s="8"/>
      <c r="C36" s="3"/>
      <c r="D36" s="31"/>
      <c r="E36" s="7"/>
    </row>
    <row r="37" spans="1:6" s="13" customFormat="1" ht="14.25" x14ac:dyDescent="0.2">
      <c r="A37" s="9" t="s">
        <v>28</v>
      </c>
      <c r="B37" s="10"/>
      <c r="C37" s="11"/>
      <c r="D37" s="19"/>
      <c r="E37" s="12">
        <f>SUM(E21:E36)</f>
        <v>222401.64900000006</v>
      </c>
    </row>
    <row r="38" spans="1:6" ht="34.5" customHeight="1" x14ac:dyDescent="0.25">
      <c r="A38" s="52" t="s">
        <v>81</v>
      </c>
      <c r="B38" s="52"/>
      <c r="C38" s="52"/>
      <c r="D38" s="52"/>
      <c r="E38" s="52"/>
      <c r="F38" s="22"/>
    </row>
    <row r="39" spans="1:6" ht="29.25" customHeight="1" x14ac:dyDescent="0.25">
      <c r="A39" s="44" t="s">
        <v>21</v>
      </c>
      <c r="B39" s="44"/>
      <c r="C39" s="44"/>
      <c r="D39" s="44"/>
      <c r="E39" s="44"/>
    </row>
    <row r="40" spans="1:6" x14ac:dyDescent="0.25">
      <c r="A40" s="44" t="s">
        <v>20</v>
      </c>
      <c r="B40" s="44"/>
      <c r="C40" s="44"/>
      <c r="D40" s="44"/>
      <c r="E40" s="44"/>
    </row>
    <row r="41" spans="1:6" ht="32.25" customHeight="1" x14ac:dyDescent="0.25">
      <c r="A41" s="44" t="s">
        <v>33</v>
      </c>
      <c r="B41" s="44"/>
      <c r="C41" s="44"/>
      <c r="D41" s="44"/>
      <c r="E41" s="44"/>
    </row>
    <row r="42" spans="1:6" x14ac:dyDescent="0.25">
      <c r="A42" s="44" t="s">
        <v>18</v>
      </c>
      <c r="B42" s="44"/>
      <c r="C42" s="44"/>
      <c r="D42" s="44"/>
      <c r="E42" s="44"/>
    </row>
    <row r="43" spans="1:6" x14ac:dyDescent="0.25">
      <c r="A43" s="53" t="s">
        <v>5</v>
      </c>
      <c r="B43" s="53"/>
      <c r="C43" s="53"/>
      <c r="D43" s="53"/>
      <c r="E43" s="53"/>
    </row>
    <row r="44" spans="1:6" x14ac:dyDescent="0.25">
      <c r="A44" s="44" t="s">
        <v>18</v>
      </c>
      <c r="B44" s="44"/>
      <c r="C44" s="44"/>
      <c r="D44" s="44"/>
      <c r="E44" s="44"/>
    </row>
    <row r="45" spans="1:6" x14ac:dyDescent="0.25">
      <c r="A45" s="54" t="s">
        <v>82</v>
      </c>
      <c r="B45" s="54"/>
      <c r="C45" s="54"/>
      <c r="D45" s="54"/>
      <c r="E45" s="4"/>
    </row>
    <row r="46" spans="1:6" x14ac:dyDescent="0.25">
      <c r="B46" s="51" t="s">
        <v>19</v>
      </c>
      <c r="C46" s="51"/>
      <c r="D46" s="51"/>
      <c r="E46" s="5" t="s">
        <v>6</v>
      </c>
    </row>
    <row r="47" spans="1:6" x14ac:dyDescent="0.25">
      <c r="A47" s="32"/>
      <c r="B47" s="32"/>
      <c r="C47" s="32"/>
      <c r="D47" s="20"/>
      <c r="E47" s="32"/>
    </row>
    <row r="48" spans="1:6" x14ac:dyDescent="0.25">
      <c r="A48" s="55" t="s">
        <v>51</v>
      </c>
      <c r="B48" s="55"/>
      <c r="C48" s="55"/>
      <c r="D48" s="55"/>
      <c r="E48" s="4"/>
    </row>
    <row r="49" spans="1:8" x14ac:dyDescent="0.25">
      <c r="B49" s="51" t="s">
        <v>19</v>
      </c>
      <c r="C49" s="51"/>
      <c r="D49" s="51"/>
      <c r="E49" s="5" t="s">
        <v>6</v>
      </c>
    </row>
    <row r="50" spans="1:8" x14ac:dyDescent="0.25">
      <c r="A50" s="2" t="s">
        <v>37</v>
      </c>
    </row>
    <row r="51" spans="1:8" x14ac:dyDescent="0.25">
      <c r="A51" s="13" t="s">
        <v>34</v>
      </c>
    </row>
    <row r="52" spans="1:8" x14ac:dyDescent="0.25">
      <c r="A52" s="2" t="s">
        <v>41</v>
      </c>
      <c r="B52" s="14">
        <f>'1кв'!B53</f>
        <v>19161.155999999959</v>
      </c>
    </row>
    <row r="53" spans="1:8" ht="31.5" x14ac:dyDescent="0.25">
      <c r="A53" s="23" t="s">
        <v>83</v>
      </c>
      <c r="B53" s="15"/>
      <c r="H53" s="17"/>
    </row>
    <row r="54" spans="1:8" x14ac:dyDescent="0.25">
      <c r="A54" s="2" t="s">
        <v>35</v>
      </c>
      <c r="B54" s="15">
        <v>177500.38</v>
      </c>
      <c r="D54" s="2"/>
    </row>
    <row r="55" spans="1:8" x14ac:dyDescent="0.25">
      <c r="A55" s="33" t="s">
        <v>46</v>
      </c>
      <c r="B55" s="15">
        <f>3*150</f>
        <v>450</v>
      </c>
      <c r="D55" s="2"/>
    </row>
    <row r="56" spans="1:8" x14ac:dyDescent="0.25">
      <c r="A56" s="33" t="s">
        <v>47</v>
      </c>
      <c r="B56" s="15">
        <f>3*150</f>
        <v>450</v>
      </c>
      <c r="D56" s="2"/>
    </row>
    <row r="57" spans="1:8" ht="30" x14ac:dyDescent="0.25">
      <c r="A57" s="33" t="s">
        <v>38</v>
      </c>
      <c r="B57" s="15">
        <f>E37</f>
        <v>222401.64900000006</v>
      </c>
      <c r="D57" s="2"/>
    </row>
    <row r="58" spans="1:8" x14ac:dyDescent="0.25">
      <c r="A58" s="16" t="s">
        <v>36</v>
      </c>
      <c r="B58" s="24">
        <f>B52+B54+B55+B56-B57</f>
        <v>-24840.113000000099</v>
      </c>
    </row>
  </sheetData>
  <mergeCells count="30">
    <mergeCell ref="A6:E6"/>
    <mergeCell ref="A1:E1"/>
    <mergeCell ref="A2:E2"/>
    <mergeCell ref="A3:E3"/>
    <mergeCell ref="D4:E4"/>
    <mergeCell ref="A5:E5"/>
    <mergeCell ref="A18:E18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B49:D49"/>
    <mergeCell ref="A19:E19"/>
    <mergeCell ref="A38:E38"/>
    <mergeCell ref="A39:E39"/>
    <mergeCell ref="A40:E40"/>
    <mergeCell ref="A41:E41"/>
    <mergeCell ref="A42:E42"/>
    <mergeCell ref="A43:E43"/>
    <mergeCell ref="A44:E44"/>
    <mergeCell ref="A45:D45"/>
    <mergeCell ref="B46:D46"/>
    <mergeCell ref="A48:D4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22" zoomScaleSheetLayoutView="100" workbookViewId="0">
      <selection activeCell="B49" sqref="B49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4.42578125" style="2" customWidth="1"/>
    <col min="4" max="4" width="15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39" t="s">
        <v>11</v>
      </c>
      <c r="B1" s="39"/>
      <c r="C1" s="39"/>
      <c r="D1" s="39"/>
      <c r="E1" s="39"/>
    </row>
    <row r="2" spans="1:5" ht="40.5" customHeight="1" x14ac:dyDescent="0.25">
      <c r="A2" s="40" t="s">
        <v>12</v>
      </c>
      <c r="B2" s="41"/>
      <c r="C2" s="41"/>
      <c r="D2" s="41"/>
      <c r="E2" s="41"/>
    </row>
    <row r="3" spans="1:5" ht="13.9" customHeight="1" x14ac:dyDescent="0.25">
      <c r="A3" s="42" t="s">
        <v>67</v>
      </c>
      <c r="B3" s="42"/>
      <c r="C3" s="42"/>
      <c r="D3" s="42"/>
      <c r="E3" s="42"/>
    </row>
    <row r="4" spans="1:5" s="1" customFormat="1" ht="15.75" x14ac:dyDescent="0.25">
      <c r="A4" s="27" t="s">
        <v>13</v>
      </c>
      <c r="B4" s="28"/>
      <c r="C4" s="28"/>
      <c r="D4" s="43" t="s">
        <v>68</v>
      </c>
      <c r="E4" s="43"/>
    </row>
    <row r="5" spans="1:5" x14ac:dyDescent="0.25">
      <c r="A5" s="44" t="s">
        <v>0</v>
      </c>
      <c r="B5" s="44"/>
      <c r="C5" s="44"/>
      <c r="D5" s="44"/>
      <c r="E5" s="44"/>
    </row>
    <row r="6" spans="1:5" x14ac:dyDescent="0.25">
      <c r="A6" s="38" t="s">
        <v>26</v>
      </c>
      <c r="B6" s="38"/>
      <c r="C6" s="38"/>
      <c r="D6" s="38"/>
      <c r="E6" s="38"/>
    </row>
    <row r="7" spans="1:5" x14ac:dyDescent="0.25">
      <c r="A7" s="46" t="s">
        <v>1</v>
      </c>
      <c r="B7" s="46"/>
      <c r="C7" s="46"/>
      <c r="D7" s="46"/>
      <c r="E7" s="46"/>
    </row>
    <row r="8" spans="1:5" x14ac:dyDescent="0.25">
      <c r="A8" s="47" t="s">
        <v>45</v>
      </c>
      <c r="B8" s="47"/>
      <c r="C8" s="47"/>
      <c r="D8" s="47"/>
      <c r="E8" s="47"/>
    </row>
    <row r="9" spans="1:5" ht="24" customHeight="1" x14ac:dyDescent="0.25">
      <c r="A9" s="48" t="s">
        <v>14</v>
      </c>
      <c r="B9" s="49"/>
      <c r="C9" s="49"/>
      <c r="D9" s="49"/>
      <c r="E9" s="49"/>
    </row>
    <row r="10" spans="1:5" ht="33.75" customHeight="1" x14ac:dyDescent="0.25">
      <c r="A10" s="44" t="s">
        <v>39</v>
      </c>
      <c r="B10" s="44"/>
      <c r="C10" s="44"/>
      <c r="D10" s="44"/>
      <c r="E10" s="44"/>
    </row>
    <row r="11" spans="1:5" ht="18.75" customHeight="1" x14ac:dyDescent="0.25">
      <c r="A11" s="46" t="s">
        <v>15</v>
      </c>
      <c r="B11" s="50"/>
      <c r="C11" s="50"/>
      <c r="D11" s="50"/>
      <c r="E11" s="50"/>
    </row>
    <row r="12" spans="1:5" x14ac:dyDescent="0.25">
      <c r="A12" s="44" t="s">
        <v>24</v>
      </c>
      <c r="B12" s="44"/>
      <c r="C12" s="44"/>
      <c r="D12" s="44"/>
      <c r="E12" s="44"/>
    </row>
    <row r="13" spans="1:5" ht="17.25" customHeight="1" x14ac:dyDescent="0.25">
      <c r="A13" s="46" t="s">
        <v>2</v>
      </c>
      <c r="B13" s="50"/>
      <c r="C13" s="50"/>
      <c r="D13" s="50"/>
      <c r="E13" s="50"/>
    </row>
    <row r="14" spans="1:5" x14ac:dyDescent="0.25">
      <c r="A14" s="44" t="s">
        <v>56</v>
      </c>
      <c r="B14" s="44"/>
      <c r="C14" s="44"/>
      <c r="D14" s="44"/>
      <c r="E14" s="44"/>
    </row>
    <row r="15" spans="1:5" ht="15.75" customHeight="1" x14ac:dyDescent="0.25">
      <c r="A15" s="46" t="s">
        <v>16</v>
      </c>
      <c r="B15" s="50"/>
      <c r="C15" s="50"/>
      <c r="D15" s="50"/>
      <c r="E15" s="50"/>
    </row>
    <row r="16" spans="1:5" ht="29.25" customHeight="1" x14ac:dyDescent="0.25">
      <c r="A16" s="44" t="s">
        <v>17</v>
      </c>
      <c r="B16" s="44"/>
      <c r="C16" s="44"/>
      <c r="D16" s="44"/>
      <c r="E16" s="44"/>
    </row>
    <row r="17" spans="1:7" ht="55.9" customHeight="1" x14ac:dyDescent="0.25">
      <c r="A17" s="44" t="s">
        <v>40</v>
      </c>
      <c r="B17" s="44"/>
      <c r="C17" s="44"/>
      <c r="D17" s="44"/>
      <c r="E17" s="44"/>
    </row>
    <row r="18" spans="1:7" ht="30.6" customHeight="1" x14ac:dyDescent="0.25">
      <c r="A18" s="45" t="s">
        <v>27</v>
      </c>
      <c r="B18" s="45"/>
      <c r="C18" s="45"/>
      <c r="D18" s="45"/>
      <c r="E18" s="45"/>
    </row>
    <row r="19" spans="1:7" x14ac:dyDescent="0.25">
      <c r="A19" s="45"/>
      <c r="B19" s="45"/>
      <c r="C19" s="45"/>
      <c r="D19" s="45"/>
      <c r="E19" s="45"/>
      <c r="F19" s="2">
        <v>2553.9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18" t="s">
        <v>9</v>
      </c>
      <c r="E20" s="3" t="s">
        <v>8</v>
      </c>
    </row>
    <row r="21" spans="1:7" ht="64.5" x14ac:dyDescent="0.25">
      <c r="A21" s="25" t="s">
        <v>42</v>
      </c>
      <c r="B21" s="8" t="s">
        <v>43</v>
      </c>
      <c r="C21" s="3" t="s">
        <v>4</v>
      </c>
      <c r="D21" s="3">
        <v>16.11</v>
      </c>
      <c r="E21" s="7">
        <f>D21*F19*G19</f>
        <v>123429.98699999999</v>
      </c>
    </row>
    <row r="22" spans="1:7" ht="38.25" x14ac:dyDescent="0.25">
      <c r="A22" s="6" t="s">
        <v>22</v>
      </c>
      <c r="B22" s="8" t="s">
        <v>23</v>
      </c>
      <c r="C22" s="3" t="s">
        <v>4</v>
      </c>
      <c r="D22" s="3">
        <v>0</v>
      </c>
      <c r="E22" s="7">
        <f>D22*F19*G19</f>
        <v>0</v>
      </c>
    </row>
    <row r="23" spans="1:7" x14ac:dyDescent="0.25">
      <c r="A23" s="6" t="s">
        <v>44</v>
      </c>
      <c r="B23" s="8" t="s">
        <v>25</v>
      </c>
      <c r="C23" s="3" t="s">
        <v>4</v>
      </c>
      <c r="D23" s="3">
        <v>6.06</v>
      </c>
      <c r="E23" s="7">
        <f>D23*F19*G19</f>
        <v>46429.902000000002</v>
      </c>
    </row>
    <row r="24" spans="1:7" x14ac:dyDescent="0.25">
      <c r="A24" s="6" t="s">
        <v>48</v>
      </c>
      <c r="B24" s="8" t="s">
        <v>69</v>
      </c>
      <c r="C24" s="3" t="s">
        <v>32</v>
      </c>
      <c r="D24" s="3"/>
      <c r="E24" s="7">
        <v>2285.06</v>
      </c>
    </row>
    <row r="25" spans="1:7" x14ac:dyDescent="0.25">
      <c r="A25" s="6" t="s">
        <v>49</v>
      </c>
      <c r="B25" s="8" t="s">
        <v>69</v>
      </c>
      <c r="C25" s="3" t="s">
        <v>32</v>
      </c>
      <c r="D25" s="3"/>
      <c r="E25" s="7">
        <v>7595.1</v>
      </c>
    </row>
    <row r="26" spans="1:7" x14ac:dyDescent="0.25">
      <c r="A26" s="6" t="s">
        <v>50</v>
      </c>
      <c r="B26" s="8" t="s">
        <v>69</v>
      </c>
      <c r="C26" s="3" t="s">
        <v>32</v>
      </c>
      <c r="D26" s="3"/>
      <c r="E26" s="7">
        <v>3577.39</v>
      </c>
    </row>
    <row r="27" spans="1:7" x14ac:dyDescent="0.25">
      <c r="A27" s="6" t="s">
        <v>30</v>
      </c>
      <c r="B27" s="8" t="s">
        <v>69</v>
      </c>
      <c r="C27" s="3" t="s">
        <v>32</v>
      </c>
      <c r="D27" s="3"/>
      <c r="E27" s="7">
        <v>1614.59</v>
      </c>
    </row>
    <row r="28" spans="1:7" x14ac:dyDescent="0.25">
      <c r="A28" s="36" t="s">
        <v>84</v>
      </c>
      <c r="B28" s="8" t="s">
        <v>69</v>
      </c>
      <c r="C28" s="3" t="s">
        <v>32</v>
      </c>
      <c r="D28" s="37"/>
      <c r="E28" s="7">
        <v>106.81</v>
      </c>
    </row>
    <row r="29" spans="1:7" x14ac:dyDescent="0.25">
      <c r="A29" s="26"/>
      <c r="B29" s="8"/>
      <c r="C29" s="3"/>
      <c r="D29" s="31"/>
      <c r="E29" s="7"/>
    </row>
    <row r="30" spans="1:7" s="13" customFormat="1" ht="14.25" x14ac:dyDescent="0.2">
      <c r="A30" s="9" t="s">
        <v>28</v>
      </c>
      <c r="B30" s="10"/>
      <c r="C30" s="11"/>
      <c r="D30" s="19"/>
      <c r="E30" s="12">
        <f>SUM(E21:E29)</f>
        <v>185038.83900000001</v>
      </c>
    </row>
    <row r="31" spans="1:7" ht="34.5" customHeight="1" x14ac:dyDescent="0.25">
      <c r="A31" s="52" t="s">
        <v>85</v>
      </c>
      <c r="B31" s="52"/>
      <c r="C31" s="52"/>
      <c r="D31" s="52"/>
      <c r="E31" s="52"/>
      <c r="F31" s="22"/>
    </row>
    <row r="32" spans="1:7" ht="29.25" customHeight="1" x14ac:dyDescent="0.25">
      <c r="A32" s="44" t="s">
        <v>21</v>
      </c>
      <c r="B32" s="44"/>
      <c r="C32" s="44"/>
      <c r="D32" s="44"/>
      <c r="E32" s="44"/>
    </row>
    <row r="33" spans="1:8" x14ac:dyDescent="0.25">
      <c r="A33" s="44" t="s">
        <v>20</v>
      </c>
      <c r="B33" s="44"/>
      <c r="C33" s="44"/>
      <c r="D33" s="44"/>
      <c r="E33" s="44"/>
    </row>
    <row r="34" spans="1:8" ht="32.25" customHeight="1" x14ac:dyDescent="0.25">
      <c r="A34" s="44" t="s">
        <v>33</v>
      </c>
      <c r="B34" s="44"/>
      <c r="C34" s="44"/>
      <c r="D34" s="44"/>
      <c r="E34" s="44"/>
    </row>
    <row r="35" spans="1:8" x14ac:dyDescent="0.25">
      <c r="A35" s="44" t="s">
        <v>18</v>
      </c>
      <c r="B35" s="44"/>
      <c r="C35" s="44"/>
      <c r="D35" s="44"/>
      <c r="E35" s="44"/>
    </row>
    <row r="36" spans="1:8" x14ac:dyDescent="0.25">
      <c r="A36" s="53" t="s">
        <v>5</v>
      </c>
      <c r="B36" s="53"/>
      <c r="C36" s="53"/>
      <c r="D36" s="53"/>
      <c r="E36" s="53"/>
    </row>
    <row r="37" spans="1:8" x14ac:dyDescent="0.25">
      <c r="A37" s="44" t="s">
        <v>18</v>
      </c>
      <c r="B37" s="44"/>
      <c r="C37" s="44"/>
      <c r="D37" s="44"/>
      <c r="E37" s="44"/>
    </row>
    <row r="38" spans="1:8" x14ac:dyDescent="0.25">
      <c r="A38" s="54" t="s">
        <v>82</v>
      </c>
      <c r="B38" s="54"/>
      <c r="C38" s="54"/>
      <c r="D38" s="54"/>
      <c r="E38" s="4"/>
    </row>
    <row r="39" spans="1:8" x14ac:dyDescent="0.25">
      <c r="B39" s="51" t="s">
        <v>19</v>
      </c>
      <c r="C39" s="51"/>
      <c r="D39" s="51"/>
      <c r="E39" s="5" t="s">
        <v>6</v>
      </c>
    </row>
    <row r="40" spans="1:8" x14ac:dyDescent="0.25">
      <c r="A40" s="32"/>
      <c r="B40" s="32"/>
      <c r="C40" s="32"/>
      <c r="D40" s="20"/>
      <c r="E40" s="32"/>
    </row>
    <row r="41" spans="1:8" x14ac:dyDescent="0.25">
      <c r="A41" s="55" t="s">
        <v>51</v>
      </c>
      <c r="B41" s="55"/>
      <c r="C41" s="55"/>
      <c r="D41" s="55"/>
      <c r="E41" s="4"/>
    </row>
    <row r="42" spans="1:8" x14ac:dyDescent="0.25">
      <c r="B42" s="51" t="s">
        <v>19</v>
      </c>
      <c r="C42" s="51"/>
      <c r="D42" s="51"/>
      <c r="E42" s="5" t="s">
        <v>6</v>
      </c>
    </row>
    <row r="43" spans="1:8" x14ac:dyDescent="0.25">
      <c r="A43" s="2" t="s">
        <v>37</v>
      </c>
    </row>
    <row r="44" spans="1:8" x14ac:dyDescent="0.25">
      <c r="A44" s="13" t="s">
        <v>34</v>
      </c>
    </row>
    <row r="45" spans="1:8" x14ac:dyDescent="0.25">
      <c r="A45" s="2" t="s">
        <v>41</v>
      </c>
      <c r="B45" s="14">
        <f>'2кв'!B58</f>
        <v>-24840.113000000099</v>
      </c>
    </row>
    <row r="46" spans="1:8" ht="31.5" x14ac:dyDescent="0.25">
      <c r="A46" s="23" t="s">
        <v>86</v>
      </c>
      <c r="B46" s="15"/>
      <c r="H46" s="17"/>
    </row>
    <row r="47" spans="1:8" x14ac:dyDescent="0.25">
      <c r="A47" s="2" t="s">
        <v>35</v>
      </c>
      <c r="B47" s="15">
        <v>201266.23</v>
      </c>
      <c r="D47" s="2"/>
    </row>
    <row r="48" spans="1:8" x14ac:dyDescent="0.25">
      <c r="A48" s="33" t="s">
        <v>46</v>
      </c>
      <c r="B48" s="15">
        <f>3*150</f>
        <v>450</v>
      </c>
      <c r="D48" s="2"/>
    </row>
    <row r="49" spans="1:4" x14ac:dyDescent="0.25">
      <c r="A49" s="33" t="s">
        <v>47</v>
      </c>
      <c r="B49" s="15">
        <f>3*150</f>
        <v>450</v>
      </c>
      <c r="D49" s="2"/>
    </row>
    <row r="50" spans="1:4" ht="30" x14ac:dyDescent="0.25">
      <c r="A50" s="33" t="s">
        <v>38</v>
      </c>
      <c r="B50" s="15">
        <f>E30</f>
        <v>185038.83900000001</v>
      </c>
      <c r="D50" s="2"/>
    </row>
    <row r="51" spans="1:4" x14ac:dyDescent="0.25">
      <c r="A51" s="16" t="s">
        <v>36</v>
      </c>
      <c r="B51" s="24">
        <f>B45+B47+B48+B49-B50</f>
        <v>-7712.7220000000962</v>
      </c>
    </row>
  </sheetData>
  <mergeCells count="30">
    <mergeCell ref="A6:E6"/>
    <mergeCell ref="A1:E1"/>
    <mergeCell ref="A2:E2"/>
    <mergeCell ref="A3:E3"/>
    <mergeCell ref="D4:E4"/>
    <mergeCell ref="A5:E5"/>
    <mergeCell ref="A18:E18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B42:D42"/>
    <mergeCell ref="A19:E19"/>
    <mergeCell ref="A31:E31"/>
    <mergeCell ref="A32:E32"/>
    <mergeCell ref="A33:E33"/>
    <mergeCell ref="A34:E34"/>
    <mergeCell ref="A35:E35"/>
    <mergeCell ref="A36:E36"/>
    <mergeCell ref="A37:E37"/>
    <mergeCell ref="A38:D38"/>
    <mergeCell ref="B39:D39"/>
    <mergeCell ref="A41:D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40" zoomScaleSheetLayoutView="100" workbookViewId="0">
      <selection activeCell="A39" sqref="A39:D39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4.42578125" style="2" customWidth="1"/>
    <col min="4" max="4" width="15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39" t="s">
        <v>11</v>
      </c>
      <c r="B1" s="39"/>
      <c r="C1" s="39"/>
      <c r="D1" s="39"/>
      <c r="E1" s="39"/>
    </row>
    <row r="2" spans="1:5" ht="40.5" customHeight="1" x14ac:dyDescent="0.25">
      <c r="A2" s="40" t="s">
        <v>12</v>
      </c>
      <c r="B2" s="41"/>
      <c r="C2" s="41"/>
      <c r="D2" s="41"/>
      <c r="E2" s="41"/>
    </row>
    <row r="3" spans="1:5" ht="13.9" customHeight="1" x14ac:dyDescent="0.25">
      <c r="A3" s="42" t="s">
        <v>87</v>
      </c>
      <c r="B3" s="42"/>
      <c r="C3" s="42"/>
      <c r="D3" s="42"/>
      <c r="E3" s="42"/>
    </row>
    <row r="4" spans="1:5" s="1" customFormat="1" ht="15.75" x14ac:dyDescent="0.25">
      <c r="A4" s="27" t="s">
        <v>13</v>
      </c>
      <c r="B4" s="28"/>
      <c r="C4" s="28"/>
      <c r="D4" s="56"/>
      <c r="E4" s="56" t="s">
        <v>88</v>
      </c>
    </row>
    <row r="5" spans="1:5" x14ac:dyDescent="0.25">
      <c r="A5" s="44" t="s">
        <v>0</v>
      </c>
      <c r="B5" s="44"/>
      <c r="C5" s="44"/>
      <c r="D5" s="44"/>
      <c r="E5" s="44"/>
    </row>
    <row r="6" spans="1:5" x14ac:dyDescent="0.25">
      <c r="A6" s="38" t="s">
        <v>26</v>
      </c>
      <c r="B6" s="38"/>
      <c r="C6" s="38"/>
      <c r="D6" s="38"/>
      <c r="E6" s="38"/>
    </row>
    <row r="7" spans="1:5" x14ac:dyDescent="0.25">
      <c r="A7" s="46" t="s">
        <v>1</v>
      </c>
      <c r="B7" s="46"/>
      <c r="C7" s="46"/>
      <c r="D7" s="46"/>
      <c r="E7" s="46"/>
    </row>
    <row r="8" spans="1:5" x14ac:dyDescent="0.25">
      <c r="A8" s="47" t="s">
        <v>45</v>
      </c>
      <c r="B8" s="47"/>
      <c r="C8" s="47"/>
      <c r="D8" s="47"/>
      <c r="E8" s="47"/>
    </row>
    <row r="9" spans="1:5" ht="24" customHeight="1" x14ac:dyDescent="0.25">
      <c r="A9" s="48" t="s">
        <v>14</v>
      </c>
      <c r="B9" s="49"/>
      <c r="C9" s="49"/>
      <c r="D9" s="49"/>
      <c r="E9" s="49"/>
    </row>
    <row r="10" spans="1:5" ht="33.75" customHeight="1" x14ac:dyDescent="0.25">
      <c r="A10" s="44" t="s">
        <v>39</v>
      </c>
      <c r="B10" s="44"/>
      <c r="C10" s="44"/>
      <c r="D10" s="44"/>
      <c r="E10" s="44"/>
    </row>
    <row r="11" spans="1:5" ht="18.75" customHeight="1" x14ac:dyDescent="0.25">
      <c r="A11" s="46" t="s">
        <v>15</v>
      </c>
      <c r="B11" s="50"/>
      <c r="C11" s="50"/>
      <c r="D11" s="50"/>
      <c r="E11" s="50"/>
    </row>
    <row r="12" spans="1:5" x14ac:dyDescent="0.25">
      <c r="A12" s="44" t="s">
        <v>24</v>
      </c>
      <c r="B12" s="44"/>
      <c r="C12" s="44"/>
      <c r="D12" s="44"/>
      <c r="E12" s="44"/>
    </row>
    <row r="13" spans="1:5" ht="17.25" customHeight="1" x14ac:dyDescent="0.25">
      <c r="A13" s="46" t="s">
        <v>2</v>
      </c>
      <c r="B13" s="50"/>
      <c r="C13" s="50"/>
      <c r="D13" s="50"/>
      <c r="E13" s="50"/>
    </row>
    <row r="14" spans="1:5" x14ac:dyDescent="0.25">
      <c r="A14" s="44" t="s">
        <v>56</v>
      </c>
      <c r="B14" s="44"/>
      <c r="C14" s="44"/>
      <c r="D14" s="44"/>
      <c r="E14" s="44"/>
    </row>
    <row r="15" spans="1:5" ht="15.75" customHeight="1" x14ac:dyDescent="0.25">
      <c r="A15" s="46" t="s">
        <v>16</v>
      </c>
      <c r="B15" s="50"/>
      <c r="C15" s="50"/>
      <c r="D15" s="50"/>
      <c r="E15" s="50"/>
    </row>
    <row r="16" spans="1:5" ht="29.25" customHeight="1" x14ac:dyDescent="0.25">
      <c r="A16" s="44" t="s">
        <v>17</v>
      </c>
      <c r="B16" s="44"/>
      <c r="C16" s="44"/>
      <c r="D16" s="44"/>
      <c r="E16" s="44"/>
    </row>
    <row r="17" spans="1:7" ht="55.9" customHeight="1" x14ac:dyDescent="0.25">
      <c r="A17" s="44" t="s">
        <v>40</v>
      </c>
      <c r="B17" s="44"/>
      <c r="C17" s="44"/>
      <c r="D17" s="44"/>
      <c r="E17" s="44"/>
    </row>
    <row r="18" spans="1:7" ht="30.6" customHeight="1" x14ac:dyDescent="0.25">
      <c r="A18" s="45" t="s">
        <v>27</v>
      </c>
      <c r="B18" s="45"/>
      <c r="C18" s="45"/>
      <c r="D18" s="45"/>
      <c r="E18" s="45"/>
    </row>
    <row r="19" spans="1:7" x14ac:dyDescent="0.25">
      <c r="A19" s="45"/>
      <c r="B19" s="45"/>
      <c r="C19" s="45"/>
      <c r="D19" s="45"/>
      <c r="E19" s="45"/>
      <c r="F19" s="2">
        <v>2553.9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18" t="s">
        <v>9</v>
      </c>
      <c r="E20" s="3" t="s">
        <v>8</v>
      </c>
    </row>
    <row r="21" spans="1:7" ht="64.5" x14ac:dyDescent="0.25">
      <c r="A21" s="25" t="s">
        <v>42</v>
      </c>
      <c r="B21" s="8" t="s">
        <v>43</v>
      </c>
      <c r="C21" s="3" t="s">
        <v>4</v>
      </c>
      <c r="D21" s="3">
        <v>16.11</v>
      </c>
      <c r="E21" s="7">
        <f>D21*F19*G19</f>
        <v>123429.98699999999</v>
      </c>
    </row>
    <row r="22" spans="1:7" ht="38.25" x14ac:dyDescent="0.25">
      <c r="A22" s="6" t="s">
        <v>22</v>
      </c>
      <c r="B22" s="8" t="s">
        <v>23</v>
      </c>
      <c r="C22" s="3" t="s">
        <v>4</v>
      </c>
      <c r="D22" s="3">
        <v>0</v>
      </c>
      <c r="E22" s="7">
        <f>D22*F19*G19</f>
        <v>0</v>
      </c>
    </row>
    <row r="23" spans="1:7" x14ac:dyDescent="0.25">
      <c r="A23" s="6" t="s">
        <v>44</v>
      </c>
      <c r="B23" s="8" t="s">
        <v>25</v>
      </c>
      <c r="C23" s="3" t="s">
        <v>4</v>
      </c>
      <c r="D23" s="3">
        <v>6.06</v>
      </c>
      <c r="E23" s="7">
        <f>D23*F19*G19</f>
        <v>46429.902000000002</v>
      </c>
    </row>
    <row r="24" spans="1:7" x14ac:dyDescent="0.25">
      <c r="A24" s="6" t="s">
        <v>48</v>
      </c>
      <c r="B24" s="8" t="s">
        <v>89</v>
      </c>
      <c r="C24" s="3" t="s">
        <v>32</v>
      </c>
      <c r="D24" s="3"/>
      <c r="E24" s="7">
        <v>8296.08</v>
      </c>
    </row>
    <row r="25" spans="1:7" x14ac:dyDescent="0.25">
      <c r="A25" s="6" t="s">
        <v>49</v>
      </c>
      <c r="B25" s="8" t="s">
        <v>89</v>
      </c>
      <c r="C25" s="3" t="s">
        <v>32</v>
      </c>
      <c r="D25" s="3"/>
      <c r="E25" s="7">
        <v>10519.65</v>
      </c>
    </row>
    <row r="26" spans="1:7" x14ac:dyDescent="0.25">
      <c r="A26" s="6" t="s">
        <v>50</v>
      </c>
      <c r="B26" s="8" t="s">
        <v>89</v>
      </c>
      <c r="C26" s="3" t="s">
        <v>32</v>
      </c>
      <c r="D26" s="3"/>
      <c r="E26" s="7">
        <v>12987.97</v>
      </c>
    </row>
    <row r="27" spans="1:7" x14ac:dyDescent="0.25">
      <c r="A27" s="6" t="s">
        <v>30</v>
      </c>
      <c r="B27" s="8" t="s">
        <v>89</v>
      </c>
      <c r="C27" s="3" t="s">
        <v>32</v>
      </c>
      <c r="D27" s="3"/>
      <c r="E27" s="7">
        <v>4709.8999999999996</v>
      </c>
    </row>
    <row r="28" spans="1:7" x14ac:dyDescent="0.25">
      <c r="A28" s="36" t="s">
        <v>84</v>
      </c>
      <c r="B28" s="8" t="s">
        <v>89</v>
      </c>
      <c r="C28" s="3" t="s">
        <v>32</v>
      </c>
      <c r="D28" s="3"/>
      <c r="E28" s="7">
        <f>71.21+35.6</f>
        <v>106.81</v>
      </c>
      <c r="F28" s="2" t="s">
        <v>131</v>
      </c>
    </row>
    <row r="29" spans="1:7" x14ac:dyDescent="0.25">
      <c r="A29" s="26" t="s">
        <v>90</v>
      </c>
      <c r="B29" s="8" t="s">
        <v>91</v>
      </c>
      <c r="C29" s="3" t="s">
        <v>53</v>
      </c>
      <c r="D29" s="37">
        <v>8</v>
      </c>
      <c r="E29" s="7">
        <f>D29*260.07</f>
        <v>2080.56</v>
      </c>
    </row>
    <row r="30" spans="1:7" x14ac:dyDescent="0.25">
      <c r="A30" s="26"/>
      <c r="B30" s="8"/>
      <c r="C30" s="3"/>
      <c r="D30" s="31"/>
      <c r="E30" s="7"/>
    </row>
    <row r="31" spans="1:7" s="13" customFormat="1" ht="14.25" x14ac:dyDescent="0.2">
      <c r="A31" s="9" t="s">
        <v>28</v>
      </c>
      <c r="B31" s="10"/>
      <c r="C31" s="11"/>
      <c r="D31" s="19"/>
      <c r="E31" s="12">
        <f>SUM(E21:E30)</f>
        <v>208560.85899999997</v>
      </c>
    </row>
    <row r="32" spans="1:7" ht="34.5" customHeight="1" x14ac:dyDescent="0.25">
      <c r="A32" s="52" t="s">
        <v>92</v>
      </c>
      <c r="B32" s="52"/>
      <c r="C32" s="52"/>
      <c r="D32" s="52"/>
      <c r="E32" s="52"/>
      <c r="F32" s="22"/>
    </row>
    <row r="33" spans="1:8" ht="29.25" customHeight="1" x14ac:dyDescent="0.25">
      <c r="A33" s="44" t="s">
        <v>21</v>
      </c>
      <c r="B33" s="44"/>
      <c r="C33" s="44"/>
      <c r="D33" s="44"/>
      <c r="E33" s="44"/>
    </row>
    <row r="34" spans="1:8" x14ac:dyDescent="0.25">
      <c r="A34" s="44" t="s">
        <v>20</v>
      </c>
      <c r="B34" s="44"/>
      <c r="C34" s="44"/>
      <c r="D34" s="44"/>
      <c r="E34" s="44"/>
    </row>
    <row r="35" spans="1:8" ht="32.25" customHeight="1" x14ac:dyDescent="0.25">
      <c r="A35" s="44" t="s">
        <v>33</v>
      </c>
      <c r="B35" s="44"/>
      <c r="C35" s="44"/>
      <c r="D35" s="44"/>
      <c r="E35" s="44"/>
    </row>
    <row r="36" spans="1:8" x14ac:dyDescent="0.25">
      <c r="A36" s="44" t="s">
        <v>18</v>
      </c>
      <c r="B36" s="44"/>
      <c r="C36" s="44"/>
      <c r="D36" s="44"/>
      <c r="E36" s="44"/>
    </row>
    <row r="37" spans="1:8" x14ac:dyDescent="0.25">
      <c r="A37" s="53" t="s">
        <v>5</v>
      </c>
      <c r="B37" s="53"/>
      <c r="C37" s="53"/>
      <c r="D37" s="53"/>
      <c r="E37" s="53"/>
    </row>
    <row r="38" spans="1:8" x14ac:dyDescent="0.25">
      <c r="A38" s="44" t="s">
        <v>18</v>
      </c>
      <c r="B38" s="44"/>
      <c r="C38" s="44"/>
      <c r="D38" s="44"/>
      <c r="E38" s="44"/>
    </row>
    <row r="39" spans="1:8" ht="15" customHeight="1" x14ac:dyDescent="0.25">
      <c r="A39" s="54" t="s">
        <v>82</v>
      </c>
      <c r="B39" s="54"/>
      <c r="C39" s="54"/>
      <c r="D39" s="54"/>
      <c r="E39" s="4"/>
    </row>
    <row r="40" spans="1:8" x14ac:dyDescent="0.25">
      <c r="B40" s="51" t="s">
        <v>19</v>
      </c>
      <c r="C40" s="51"/>
      <c r="D40" s="51"/>
      <c r="E40" s="5" t="s">
        <v>6</v>
      </c>
    </row>
    <row r="41" spans="1:8" x14ac:dyDescent="0.25">
      <c r="A41" s="35"/>
      <c r="B41" s="35"/>
      <c r="C41" s="35"/>
      <c r="D41" s="20"/>
      <c r="E41" s="35"/>
    </row>
    <row r="42" spans="1:8" x14ac:dyDescent="0.25">
      <c r="A42" s="54" t="s">
        <v>132</v>
      </c>
      <c r="B42" s="54"/>
      <c r="C42" s="54"/>
      <c r="D42" s="54"/>
      <c r="E42" s="4"/>
    </row>
    <row r="43" spans="1:8" x14ac:dyDescent="0.25">
      <c r="B43" s="51" t="s">
        <v>19</v>
      </c>
      <c r="C43" s="51"/>
      <c r="D43" s="51"/>
      <c r="E43" s="5" t="s">
        <v>6</v>
      </c>
    </row>
    <row r="44" spans="1:8" x14ac:dyDescent="0.25">
      <c r="A44" s="2" t="s">
        <v>37</v>
      </c>
    </row>
    <row r="45" spans="1:8" x14ac:dyDescent="0.25">
      <c r="A45" s="13" t="s">
        <v>34</v>
      </c>
    </row>
    <row r="46" spans="1:8" x14ac:dyDescent="0.25">
      <c r="A46" s="2" t="s">
        <v>41</v>
      </c>
      <c r="B46" s="14">
        <f>'3кв'!B51</f>
        <v>-7712.7220000000962</v>
      </c>
    </row>
    <row r="47" spans="1:8" ht="31.5" x14ac:dyDescent="0.25">
      <c r="A47" s="23" t="s">
        <v>93</v>
      </c>
      <c r="B47" s="15"/>
      <c r="H47" s="17"/>
    </row>
    <row r="48" spans="1:8" x14ac:dyDescent="0.25">
      <c r="A48" s="2" t="s">
        <v>35</v>
      </c>
      <c r="B48" s="15">
        <v>201837.28</v>
      </c>
      <c r="D48" s="2"/>
    </row>
    <row r="49" spans="1:4" x14ac:dyDescent="0.25">
      <c r="A49" s="34" t="s">
        <v>46</v>
      </c>
      <c r="B49" s="15">
        <f>3*150</f>
        <v>450</v>
      </c>
      <c r="D49" s="2"/>
    </row>
    <row r="50" spans="1:4" x14ac:dyDescent="0.25">
      <c r="A50" s="34" t="s">
        <v>47</v>
      </c>
      <c r="B50" s="15">
        <f>3*150</f>
        <v>450</v>
      </c>
      <c r="D50" s="2"/>
    </row>
    <row r="51" spans="1:4" ht="30" x14ac:dyDescent="0.25">
      <c r="A51" s="34" t="s">
        <v>38</v>
      </c>
      <c r="B51" s="15">
        <f>E31</f>
        <v>208560.85899999997</v>
      </c>
      <c r="D51" s="2"/>
    </row>
    <row r="52" spans="1:4" x14ac:dyDescent="0.25">
      <c r="A52" s="16" t="s">
        <v>36</v>
      </c>
      <c r="B52" s="24">
        <f>B46+B48+B49+B50-B51</f>
        <v>-13536.301000000065</v>
      </c>
    </row>
  </sheetData>
  <mergeCells count="29">
    <mergeCell ref="A37:E37"/>
    <mergeCell ref="A38:E38"/>
    <mergeCell ref="A39:D39"/>
    <mergeCell ref="B40:D40"/>
    <mergeCell ref="A42:D42"/>
    <mergeCell ref="B43:D43"/>
    <mergeCell ref="A19:E19"/>
    <mergeCell ref="A32:E32"/>
    <mergeCell ref="A33:E33"/>
    <mergeCell ref="A34:E34"/>
    <mergeCell ref="A35:E35"/>
    <mergeCell ref="A36:E36"/>
    <mergeCell ref="A13:E13"/>
    <mergeCell ref="A14:E14"/>
    <mergeCell ref="A15:E15"/>
    <mergeCell ref="A16:E16"/>
    <mergeCell ref="A17:E17"/>
    <mergeCell ref="A18:E18"/>
    <mergeCell ref="A7:E7"/>
    <mergeCell ref="A8:E8"/>
    <mergeCell ref="A9:E9"/>
    <mergeCell ref="A10:E10"/>
    <mergeCell ref="A11:E11"/>
    <mergeCell ref="A12:E12"/>
    <mergeCell ref="A1:E1"/>
    <mergeCell ref="A2:E2"/>
    <mergeCell ref="A3:E3"/>
    <mergeCell ref="A5:E5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view="pageBreakPreview" zoomScaleSheetLayoutView="100" workbookViewId="0">
      <selection activeCell="C24" sqref="C24"/>
    </sheetView>
  </sheetViews>
  <sheetFormatPr defaultRowHeight="15" x14ac:dyDescent="0.25"/>
  <cols>
    <col min="1" max="1" width="10.5703125" customWidth="1"/>
    <col min="2" max="2" width="54.28515625" customWidth="1"/>
    <col min="3" max="3" width="16.140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 x14ac:dyDescent="0.25">
      <c r="A1" s="57" t="s">
        <v>94</v>
      </c>
      <c r="B1" s="57"/>
      <c r="C1" s="57"/>
      <c r="D1" s="58"/>
    </row>
    <row r="2" spans="1:4" ht="15.75" x14ac:dyDescent="0.25">
      <c r="A2" s="59" t="s">
        <v>95</v>
      </c>
      <c r="B2" s="59"/>
      <c r="C2" s="59"/>
      <c r="D2" s="60"/>
    </row>
    <row r="3" spans="1:4" ht="15.75" x14ac:dyDescent="0.25">
      <c r="A3" s="59" t="s">
        <v>96</v>
      </c>
      <c r="B3" s="59"/>
      <c r="C3" s="59"/>
      <c r="D3" s="60"/>
    </row>
    <row r="4" spans="1:4" ht="15.75" x14ac:dyDescent="0.25">
      <c r="A4" s="57" t="s">
        <v>119</v>
      </c>
      <c r="B4" s="57"/>
      <c r="C4" s="57"/>
      <c r="D4" s="58"/>
    </row>
    <row r="5" spans="1:4" ht="15.75" x14ac:dyDescent="0.25">
      <c r="A5" s="61"/>
      <c r="B5" s="61"/>
      <c r="C5" s="61"/>
      <c r="D5" s="1"/>
    </row>
    <row r="6" spans="1:4" ht="15.75" x14ac:dyDescent="0.25">
      <c r="A6" s="60"/>
      <c r="B6" s="62" t="s">
        <v>97</v>
      </c>
      <c r="C6" s="63">
        <f>'1кв'!B47</f>
        <v>9126.7900000000009</v>
      </c>
      <c r="D6" s="64"/>
    </row>
    <row r="7" spans="1:4" ht="15.75" x14ac:dyDescent="0.25">
      <c r="A7" s="65" t="s">
        <v>98</v>
      </c>
      <c r="B7" s="62" t="s">
        <v>120</v>
      </c>
      <c r="C7" s="63"/>
      <c r="D7" s="64"/>
    </row>
    <row r="8" spans="1:4" ht="15.75" x14ac:dyDescent="0.25">
      <c r="A8" s="60"/>
      <c r="B8" s="66" t="s">
        <v>99</v>
      </c>
      <c r="C8" s="63"/>
      <c r="D8" s="64"/>
    </row>
    <row r="9" spans="1:4" ht="15.75" x14ac:dyDescent="0.25">
      <c r="A9" s="60"/>
      <c r="B9" s="6" t="s">
        <v>124</v>
      </c>
      <c r="C9" s="63"/>
      <c r="D9" s="64"/>
    </row>
    <row r="10" spans="1:4" ht="15.75" x14ac:dyDescent="0.25">
      <c r="A10" s="60"/>
      <c r="B10" s="6" t="s">
        <v>123</v>
      </c>
      <c r="C10" s="63"/>
      <c r="D10" s="64"/>
    </row>
    <row r="11" spans="1:4" ht="15.75" x14ac:dyDescent="0.25">
      <c r="A11" s="60"/>
      <c r="B11" s="6" t="s">
        <v>125</v>
      </c>
      <c r="C11" s="63"/>
      <c r="D11" s="64"/>
    </row>
    <row r="12" spans="1:4" ht="15.75" x14ac:dyDescent="0.25">
      <c r="B12" s="67" t="s">
        <v>100</v>
      </c>
      <c r="C12" s="68">
        <f>'1кв'!B49+'2кв'!B54+'3кв'!B47+'4кв'!B48</f>
        <v>763027.44000000006</v>
      </c>
      <c r="D12" s="69"/>
    </row>
    <row r="13" spans="1:4" ht="30" x14ac:dyDescent="0.25">
      <c r="B13" s="6" t="s">
        <v>121</v>
      </c>
      <c r="C13" s="68">
        <f>'1кв'!B50+'2кв'!B55+'3кв'!B48+'4кв'!B49</f>
        <v>1800</v>
      </c>
      <c r="D13" s="69"/>
    </row>
    <row r="14" spans="1:4" ht="30" x14ac:dyDescent="0.25">
      <c r="B14" s="6" t="s">
        <v>122</v>
      </c>
      <c r="C14" s="68">
        <f>'1кв'!B51+'2кв'!B56+'3кв'!B49+'4кв'!B50</f>
        <v>1800</v>
      </c>
      <c r="D14" s="69"/>
    </row>
    <row r="15" spans="1:4" ht="15.75" x14ac:dyDescent="0.25">
      <c r="A15" s="70"/>
      <c r="B15" s="67" t="s">
        <v>101</v>
      </c>
      <c r="C15" s="71">
        <f>SUM(C12:C14)</f>
        <v>766627.44000000006</v>
      </c>
      <c r="D15" s="64"/>
    </row>
    <row r="16" spans="1:4" ht="15.75" x14ac:dyDescent="0.25">
      <c r="A16" s="1"/>
      <c r="B16" s="72"/>
      <c r="C16" s="72"/>
      <c r="D16" s="73"/>
    </row>
    <row r="17" spans="1:5" ht="15.75" x14ac:dyDescent="0.25">
      <c r="A17" s="74" t="s">
        <v>102</v>
      </c>
      <c r="B17" s="75" t="s">
        <v>103</v>
      </c>
      <c r="C17" s="68">
        <f>'1кв'!E21+'2кв'!E21+'3кв'!E21+'4кв'!E21</f>
        <v>467516.93400000001</v>
      </c>
      <c r="D17" s="73"/>
    </row>
    <row r="18" spans="1:5" ht="15.75" x14ac:dyDescent="0.25">
      <c r="A18" s="74"/>
      <c r="B18" s="76" t="s">
        <v>104</v>
      </c>
      <c r="C18" s="68">
        <f>'1кв'!E22+'2кв'!E22+'3кв'!E22+'4кв'!E22</f>
        <v>0</v>
      </c>
      <c r="D18" s="73"/>
    </row>
    <row r="19" spans="1:5" ht="15.75" x14ac:dyDescent="0.25">
      <c r="A19" s="74"/>
      <c r="B19" s="76" t="s">
        <v>44</v>
      </c>
      <c r="C19" s="68">
        <f>'1кв'!E23+'2кв'!E23+'3кв'!E23+'4кв'!E23</f>
        <v>175912.63200000001</v>
      </c>
      <c r="D19" s="73"/>
    </row>
    <row r="20" spans="1:5" ht="15.75" x14ac:dyDescent="0.25">
      <c r="A20" s="74"/>
      <c r="B20" s="6" t="s">
        <v>48</v>
      </c>
      <c r="C20" s="68">
        <f>'1кв'!E24+'2кв'!E24+'3кв'!E24+'4кв'!E24</f>
        <v>17298.919999999998</v>
      </c>
      <c r="D20" s="73"/>
    </row>
    <row r="21" spans="1:5" ht="15.75" x14ac:dyDescent="0.25">
      <c r="A21" s="74"/>
      <c r="B21" s="6" t="s">
        <v>49</v>
      </c>
      <c r="C21" s="68">
        <f>'1кв'!E25+'2кв'!E25+'3кв'!E25+'4кв'!E25</f>
        <v>30137.9</v>
      </c>
      <c r="D21" s="73"/>
    </row>
    <row r="22" spans="1:5" ht="15.75" x14ac:dyDescent="0.25">
      <c r="A22" s="74"/>
      <c r="B22" s="6" t="s">
        <v>50</v>
      </c>
      <c r="C22" s="68">
        <f>'1кв'!E26+'2кв'!E26+'3кв'!E26+'4кв'!E26</f>
        <v>27082.39</v>
      </c>
      <c r="D22" s="73"/>
    </row>
    <row r="23" spans="1:5" ht="15.75" x14ac:dyDescent="0.25">
      <c r="A23" s="1"/>
      <c r="B23" s="6" t="s">
        <v>30</v>
      </c>
      <c r="C23" s="68">
        <f>'1кв'!E27+'2кв'!E27+'3кв'!E27+'4кв'!E27</f>
        <v>13791.38</v>
      </c>
      <c r="D23" s="73"/>
      <c r="E23" s="77"/>
    </row>
    <row r="24" spans="1:5" ht="15.75" x14ac:dyDescent="0.25">
      <c r="A24" s="1"/>
      <c r="B24" s="78" t="s">
        <v>105</v>
      </c>
      <c r="C24" s="68">
        <f>'3кв'!E28+'4кв'!E28</f>
        <v>213.62</v>
      </c>
      <c r="D24" s="73"/>
      <c r="E24" s="77"/>
    </row>
    <row r="25" spans="1:5" ht="15.75" x14ac:dyDescent="0.25">
      <c r="A25" s="74"/>
      <c r="B25" s="79" t="s">
        <v>130</v>
      </c>
      <c r="C25" s="80">
        <f>'1кв'!E28+'1кв'!E29+'1кв'!E30+'2кв'!E29+'2кв'!E30+'2кв'!E33+'4кв'!E29</f>
        <v>19092.555</v>
      </c>
      <c r="D25" s="73"/>
    </row>
    <row r="26" spans="1:5" ht="15.75" x14ac:dyDescent="0.25">
      <c r="A26" s="74"/>
      <c r="B26" s="81" t="s">
        <v>106</v>
      </c>
      <c r="C26" s="80">
        <f>SUM(C28:C33)</f>
        <v>38244.199999999997</v>
      </c>
      <c r="D26" s="73"/>
    </row>
    <row r="27" spans="1:5" ht="15.75" x14ac:dyDescent="0.25">
      <c r="A27" s="74"/>
      <c r="B27" s="66" t="s">
        <v>99</v>
      </c>
      <c r="C27" s="80"/>
      <c r="D27" s="73"/>
    </row>
    <row r="28" spans="1:5" ht="15.75" x14ac:dyDescent="0.25">
      <c r="A28" s="74"/>
      <c r="B28" s="82" t="s">
        <v>107</v>
      </c>
      <c r="C28" s="83">
        <f>'2кв'!E28</f>
        <v>13990.4</v>
      </c>
      <c r="D28" s="73"/>
    </row>
    <row r="29" spans="1:5" ht="15.75" x14ac:dyDescent="0.25">
      <c r="A29" s="74"/>
      <c r="B29" s="82" t="s">
        <v>126</v>
      </c>
      <c r="C29" s="83">
        <f>'2кв'!E31</f>
        <v>16531.7</v>
      </c>
      <c r="D29" s="73"/>
    </row>
    <row r="30" spans="1:5" ht="15.75" x14ac:dyDescent="0.25">
      <c r="A30" s="74"/>
      <c r="B30" s="82" t="s">
        <v>127</v>
      </c>
      <c r="C30" s="83">
        <f>'2кв'!E32</f>
        <v>3626.2</v>
      </c>
      <c r="D30" s="73"/>
    </row>
    <row r="31" spans="1:5" ht="15.75" x14ac:dyDescent="0.25">
      <c r="A31" s="74"/>
      <c r="B31" s="6" t="s">
        <v>128</v>
      </c>
      <c r="C31" s="83">
        <f>'2кв'!E34</f>
        <v>2474.3000000000002</v>
      </c>
      <c r="D31" s="73"/>
    </row>
    <row r="32" spans="1:5" ht="15.75" x14ac:dyDescent="0.25">
      <c r="A32" s="74"/>
      <c r="B32" s="26" t="s">
        <v>129</v>
      </c>
      <c r="C32" s="83">
        <f>'2кв'!E35</f>
        <v>1621.6</v>
      </c>
      <c r="D32" s="73"/>
    </row>
    <row r="33" spans="1:5" ht="15.75" x14ac:dyDescent="0.25">
      <c r="A33" s="74"/>
      <c r="B33" s="82"/>
      <c r="C33" s="83"/>
      <c r="D33" s="73"/>
    </row>
    <row r="34" spans="1:5" ht="15.75" x14ac:dyDescent="0.25">
      <c r="A34" s="1"/>
      <c r="B34" s="84" t="s">
        <v>108</v>
      </c>
      <c r="C34" s="85">
        <f>SUM(C17:C26)</f>
        <v>789290.53100000008</v>
      </c>
      <c r="D34" s="73"/>
      <c r="E34" s="77"/>
    </row>
    <row r="35" spans="1:5" ht="15.75" x14ac:dyDescent="0.25">
      <c r="A35" s="1"/>
      <c r="B35" s="86" t="s">
        <v>109</v>
      </c>
      <c r="C35" s="87">
        <f>C6+C15-C34</f>
        <v>-13536.300999999978</v>
      </c>
      <c r="D35" s="73">
        <f>'[1]4кв'!B50-отчет!C35</f>
        <v>-35746.252999999939</v>
      </c>
    </row>
    <row r="36" spans="1:5" ht="15.75" x14ac:dyDescent="0.25">
      <c r="A36" s="1"/>
      <c r="B36" s="65"/>
      <c r="C36" s="65"/>
      <c r="D36" s="73"/>
    </row>
    <row r="37" spans="1:5" ht="15.75" x14ac:dyDescent="0.25">
      <c r="A37" s="1"/>
      <c r="B37" s="88" t="s">
        <v>110</v>
      </c>
      <c r="C37" s="88"/>
      <c r="D37" s="73"/>
    </row>
    <row r="38" spans="1:5" ht="15.75" x14ac:dyDescent="0.25">
      <c r="A38" s="1"/>
      <c r="B38" s="88" t="s">
        <v>111</v>
      </c>
      <c r="C38" s="89">
        <v>82509.399999999994</v>
      </c>
      <c r="D38" s="73"/>
    </row>
    <row r="39" spans="1:5" ht="15.75" x14ac:dyDescent="0.25">
      <c r="A39" s="1"/>
      <c r="B39" s="90" t="s">
        <v>112</v>
      </c>
      <c r="C39" s="91">
        <v>73703.92</v>
      </c>
      <c r="D39" s="73"/>
    </row>
    <row r="40" spans="1:5" ht="15.75" x14ac:dyDescent="0.25">
      <c r="A40" s="1"/>
      <c r="B40" s="88" t="s">
        <v>113</v>
      </c>
      <c r="C40" s="92">
        <f>C39-C38</f>
        <v>-8805.4799999999959</v>
      </c>
      <c r="D40" s="73"/>
    </row>
    <row r="41" spans="1:5" ht="15.75" x14ac:dyDescent="0.25">
      <c r="A41" s="1"/>
      <c r="B41" s="65"/>
      <c r="C41" s="65"/>
      <c r="D41" s="73"/>
    </row>
    <row r="42" spans="1:5" ht="15.75" x14ac:dyDescent="0.25">
      <c r="A42" s="1"/>
      <c r="B42" s="65"/>
      <c r="C42" s="65"/>
      <c r="D42" s="73"/>
    </row>
    <row r="43" spans="1:5" ht="15.75" x14ac:dyDescent="0.25">
      <c r="A43" s="1"/>
      <c r="B43" s="65"/>
      <c r="C43" s="65"/>
      <c r="D43" s="73"/>
    </row>
    <row r="44" spans="1:5" ht="15.75" x14ac:dyDescent="0.25">
      <c r="A44" s="1" t="s">
        <v>114</v>
      </c>
      <c r="B44" s="65" t="s">
        <v>115</v>
      </c>
      <c r="C44" s="65"/>
      <c r="D44" s="73"/>
    </row>
    <row r="45" spans="1:5" ht="15.75" x14ac:dyDescent="0.25">
      <c r="A45" s="1"/>
      <c r="B45" s="65" t="s">
        <v>116</v>
      </c>
      <c r="C45" s="65"/>
      <c r="D45" s="73"/>
    </row>
    <row r="46" spans="1:5" ht="15.75" x14ac:dyDescent="0.25">
      <c r="A46" s="1"/>
      <c r="B46" s="65" t="s">
        <v>117</v>
      </c>
      <c r="C46" s="65"/>
      <c r="D46" s="73"/>
    </row>
    <row r="47" spans="1:5" ht="15.75" x14ac:dyDescent="0.25">
      <c r="A47" s="1"/>
      <c r="B47" s="65"/>
      <c r="C47" s="65"/>
      <c r="D47" s="73"/>
    </row>
    <row r="48" spans="1:5" ht="15.75" x14ac:dyDescent="0.25">
      <c r="A48" s="1"/>
      <c r="B48" s="65"/>
      <c r="C48" s="65"/>
      <c r="D48" s="73"/>
    </row>
    <row r="49" spans="1:4" ht="15.75" x14ac:dyDescent="0.25">
      <c r="A49" s="1"/>
      <c r="B49" s="65" t="s">
        <v>118</v>
      </c>
      <c r="C49" s="65"/>
      <c r="D49" s="73"/>
    </row>
    <row r="50" spans="1:4" ht="15.75" x14ac:dyDescent="0.25">
      <c r="A50" s="1"/>
      <c r="B50" s="65"/>
      <c r="C50" s="65"/>
      <c r="D50" s="73"/>
    </row>
    <row r="51" spans="1:4" ht="15.75" x14ac:dyDescent="0.25">
      <c r="A51" s="1"/>
      <c r="B51" s="65"/>
      <c r="C51" s="65"/>
      <c r="D51" s="73"/>
    </row>
  </sheetData>
  <mergeCells count="6">
    <mergeCell ref="A1:C1"/>
    <mergeCell ref="A2:C2"/>
    <mergeCell ref="A3:C3"/>
    <mergeCell ref="A4:C4"/>
    <mergeCell ref="A5:C5"/>
    <mergeCell ref="B16:C1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2024-02-15T13:33:21Z</dcterms:modified>
</cp:coreProperties>
</file>